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dreas\Google Drive\Unsere Dateien\Andy\Studium\HSHL\5. Semester\GET-Fachpraktikum\Elektrotechnik_Fachpraktikum\Projekte\ArduMower\"/>
    </mc:Choice>
  </mc:AlternateContent>
  <bookViews>
    <workbookView xWindow="120" yWindow="90" windowWidth="20730" windowHeight="11685" tabRatio="439"/>
  </bookViews>
  <sheets>
    <sheet name="Gesamt" sheetId="1" r:id="rId1"/>
    <sheet name="Ein-Ausgabe" sheetId="7" r:id="rId2"/>
    <sheet name="Mechanik" sheetId="6" r:id="rId3"/>
    <sheet name="Elektrik" sheetId="5" r:id="rId4"/>
    <sheet name="Software" sheetId="4" r:id="rId5"/>
    <sheet name="Sensorik" sheetId="8" r:id="rId6"/>
  </sheets>
  <definedNames>
    <definedName name="head_detail" localSheetId="1">'Ein-Ausgabe'!#REF!</definedName>
    <definedName name="head_detail" localSheetId="3">Elektrik!#REF!</definedName>
    <definedName name="head_detail" localSheetId="0">Gesamt!#REF!</definedName>
    <definedName name="head_detail" localSheetId="2">Mechanik!#REF!</definedName>
    <definedName name="head_detail" localSheetId="5">Sensorik!#REF!</definedName>
    <definedName name="head_detail" localSheetId="4">Software!#REF!</definedName>
  </definedNames>
  <calcPr calcId="152511" iterateDelta="1E-4"/>
</workbook>
</file>

<file path=xl/calcChain.xml><?xml version="1.0" encoding="utf-8"?>
<calcChain xmlns="http://schemas.openxmlformats.org/spreadsheetml/2006/main">
  <c r="G23" i="1" l="1"/>
  <c r="G26" i="1"/>
  <c r="G85" i="1"/>
  <c r="G72" i="1"/>
  <c r="G73" i="1"/>
  <c r="G7" i="1"/>
  <c r="G8" i="1"/>
  <c r="G11" i="1"/>
  <c r="G10" i="1"/>
  <c r="G22" i="1"/>
  <c r="G51" i="1"/>
  <c r="G49" i="1"/>
  <c r="G50" i="1"/>
  <c r="G37" i="1"/>
  <c r="G42" i="1"/>
  <c r="G36" i="1"/>
  <c r="G35" i="1"/>
  <c r="G48" i="1"/>
  <c r="G13" i="1"/>
  <c r="G62" i="1"/>
  <c r="G54" i="1"/>
  <c r="G80" i="1"/>
  <c r="G46" i="1"/>
  <c r="G66" i="1"/>
  <c r="G28" i="1"/>
  <c r="G31" i="1"/>
  <c r="G67" i="1"/>
  <c r="G30" i="8"/>
  <c r="G29" i="8"/>
  <c r="G28" i="8"/>
  <c r="G27" i="8"/>
  <c r="G26" i="8"/>
  <c r="G25" i="8"/>
  <c r="G24" i="8"/>
  <c r="G23" i="8"/>
  <c r="G22" i="8"/>
  <c r="G21" i="8"/>
  <c r="G20" i="8"/>
  <c r="G19" i="8"/>
  <c r="G18" i="8"/>
  <c r="G17" i="8"/>
  <c r="G16" i="8"/>
  <c r="G15" i="8"/>
  <c r="G14" i="8"/>
  <c r="G13" i="8"/>
  <c r="G12" i="8"/>
  <c r="G11" i="8"/>
  <c r="G10" i="8"/>
  <c r="G9" i="8"/>
  <c r="G8" i="8"/>
  <c r="G7" i="8"/>
  <c r="G6" i="8"/>
  <c r="G5" i="8"/>
  <c r="G4" i="8"/>
  <c r="G37" i="4"/>
  <c r="G70" i="1"/>
  <c r="G12" i="1"/>
  <c r="G21" i="1"/>
  <c r="G5" i="1"/>
  <c r="G37" i="5"/>
  <c r="G27" i="5"/>
  <c r="G26" i="5"/>
  <c r="G17" i="5"/>
  <c r="G11" i="5"/>
  <c r="G37" i="6"/>
  <c r="G25" i="6"/>
  <c r="G19" i="6"/>
  <c r="G37" i="7"/>
  <c r="G37" i="8"/>
  <c r="G87" i="1" l="1"/>
  <c r="G89" i="1" s="1"/>
</calcChain>
</file>

<file path=xl/sharedStrings.xml><?xml version="1.0" encoding="utf-8"?>
<sst xmlns="http://schemas.openxmlformats.org/spreadsheetml/2006/main" count="873" uniqueCount="240">
  <si>
    <t>Bezeichnung</t>
  </si>
  <si>
    <t>Link</t>
  </si>
  <si>
    <t>Bestellnummer</t>
  </si>
  <si>
    <t>Anbieter</t>
  </si>
  <si>
    <t>Anzahl</t>
  </si>
  <si>
    <t>Erledigt?</t>
  </si>
  <si>
    <t>Bestellt?</t>
  </si>
  <si>
    <t>Preis/Stck.</t>
  </si>
  <si>
    <t>Preis ges.</t>
  </si>
  <si>
    <t>ggf. Bemerkung</t>
  </si>
  <si>
    <t>Projektname</t>
  </si>
  <si>
    <t>Stückliste = "Bill of Material"</t>
  </si>
  <si>
    <r>
      <t xml:space="preserve">Wichtige Hinweise zur Befüllung:
1. Bitte befüllen Sie </t>
    </r>
    <r>
      <rPr>
        <sz val="11"/>
        <color rgb="FFFF0000"/>
        <rFont val="Calibri"/>
        <family val="2"/>
        <scheme val="minor"/>
      </rPr>
      <t>alle</t>
    </r>
    <r>
      <rPr>
        <sz val="11"/>
        <color theme="1"/>
        <rFont val="Calibri"/>
        <family val="2"/>
        <scheme val="minor"/>
      </rPr>
      <t xml:space="preserve"> Felder!
2. Verwenden Sie möglichst nur den jeweils günstigsten Lieferanten (Reichelt, Conrad, Voelkner)
3. Amazon und Ebay sind als Anbieter nicht möglich!</t>
    </r>
  </si>
  <si>
    <t>FB:</t>
  </si>
  <si>
    <t>Ein-/Ausgabe</t>
  </si>
  <si>
    <t>Sensorik</t>
  </si>
  <si>
    <t>Software</t>
  </si>
  <si>
    <t>Elektrik</t>
  </si>
  <si>
    <t>Mechanik</t>
  </si>
  <si>
    <t>Gesamtliste</t>
  </si>
  <si>
    <t>ESP8266 WIFI Wlan Serial Modul ESP01 für Arduino</t>
  </si>
  <si>
    <t>www.marotronics.de</t>
  </si>
  <si>
    <t>https://www.marotronics.de/ESP8266-WIFI-Wlan-Serial-Modul-ESP01-fuer-Arduino</t>
  </si>
  <si>
    <t>Keyfob 4-Button RF Remote Control - 315MHz</t>
  </si>
  <si>
    <t>www.exp-tech.de</t>
  </si>
  <si>
    <t>EXP-R15-400</t>
  </si>
  <si>
    <t>http://www.exp-tech.de/keyfob-4-button-rf-remote-control-315mhz</t>
  </si>
  <si>
    <t>Ein-/Ausgabe: Mäher-Interface</t>
  </si>
  <si>
    <t>Simple RF T4 Receiver - 315MHz Toggle Type</t>
  </si>
  <si>
    <t>EXP-R15-441</t>
  </si>
  <si>
    <t>http://www.exp-tech.de/simple-rf-t4-receiver-315mhz-toggle-type</t>
  </si>
  <si>
    <t>Alu U-Profil LxBxH=1000mmx40mmx30mm, Stärke=1,5mm</t>
  </si>
  <si>
    <t>www.contorion.de</t>
  </si>
  <si>
    <t>https://www.contorion.de/bleche-rohre-profile/kloeckner-aluminium-u-profil-en-aw-6060-unbehandelt-unfoliert-40x30x3x1000mm-80010413?vct=pd-cf_prl_pdd</t>
  </si>
  <si>
    <t>Acrylglas XT 5mm transparent LxB=1000mmx500mm</t>
  </si>
  <si>
    <t>www.plattenzuschnitt24.de</t>
  </si>
  <si>
    <t>https://www.plattenzuschnitt24.de/Acrylglas-Zuschnitt/Acrylglas-XT-farblos/</t>
  </si>
  <si>
    <t>Acrylglas XT 5mm transparent  LxB=500mmx500mm</t>
  </si>
  <si>
    <t>46,36 </t>
  </si>
  <si>
    <t>Acrylglas XT 5mm transparent LxB=1000mmx1000mm</t>
  </si>
  <si>
    <r>
      <t xml:space="preserve">Acrylglas XT Rundstab </t>
    </r>
    <r>
      <rPr>
        <sz val="11"/>
        <color theme="1"/>
        <rFont val="Calibri"/>
        <family val="2"/>
      </rPr>
      <t>ᴓ=30mm Länge = 1000mm</t>
    </r>
  </si>
  <si>
    <t>www.modulor.de</t>
  </si>
  <si>
    <t>https://www.modulor.de/acrylglas-xt-rundstab-farblos.html</t>
  </si>
  <si>
    <t>Senkkopfschrauben Torx M8x30mm</t>
  </si>
  <si>
    <t>www.voelkner.de</t>
  </si>
  <si>
    <t>A753271</t>
  </si>
  <si>
    <t>http://www.voelkner.de/products/709405/Gewindeschrauben-Sortiment-M8-30-mm-Kreuzschlitz-Philips-DIN-965-Stahl-verzinkt-50-St.-SWG.html</t>
  </si>
  <si>
    <t>50stk / Pack, es werden 4 stk benötigt</t>
  </si>
  <si>
    <t>Senkkopfschrauben Torx M4x20mm</t>
  </si>
  <si>
    <t>C60403</t>
  </si>
  <si>
    <t>http://www.voelkner.de/products/203755/Senkschraube-DIN-965-A2-Torx-M4x20-1.html</t>
  </si>
  <si>
    <t>Muttern M4</t>
  </si>
  <si>
    <t>A52170</t>
  </si>
  <si>
    <t>http://www.voelkner.de/products/572/Stop-Mutter-M4-10er.html</t>
  </si>
  <si>
    <t>10stk/Pack, es werden 40 stk benötigt</t>
  </si>
  <si>
    <t>Unterlegscheiben M4</t>
  </si>
  <si>
    <t>A732031</t>
  </si>
  <si>
    <t>http://www.voelkner.de/products/691718/Unterlegscheibe-Innen-Durchmesser-4.3-mm-M4-DIN-125-Edelstahl-A2-100-St.-SWG.html</t>
  </si>
  <si>
    <t>100stk/Pack, es werden 40 stk benötigt</t>
  </si>
  <si>
    <t>Senkkopfschrauben M5x30</t>
  </si>
  <si>
    <t>A753901</t>
  </si>
  <si>
    <t>http://www.voelkner.de/products/709394/Gewindeschrauben-Sortiment-M5-30-mm-Kreuzschlitz-Philips-DIN-965-Stahl-verzinkt-100-St.-SWG.html</t>
  </si>
  <si>
    <t>100stk/Pack, es werden 20 stk benötigt</t>
  </si>
  <si>
    <t>Muttern M5</t>
  </si>
  <si>
    <t>C95621</t>
  </si>
  <si>
    <t>http://www.voelkner.de/products/10502/100er-Sicherungsmutter-Din985-Stah-M5fl.html#tech-data</t>
  </si>
  <si>
    <t>Senkkopfschrauben M3x30</t>
  </si>
  <si>
    <t>S55973</t>
  </si>
  <si>
    <t>http://www.voelkner.de/products/2266/Senkkopfschraube-Schlitz-DIN963-4.8-M3x30-100er.html</t>
  </si>
  <si>
    <t>100stk/Pack, es werden 10 stk benötigt</t>
  </si>
  <si>
    <t>Ardumower Experimental Chassis Set including engines, DIY Robot Mower Chassis</t>
  </si>
  <si>
    <t>https://www.marotronics.de/Ardumower-Experimental-Chassis-Set-including-engines-DIY-Robot-Mower-Chassis</t>
  </si>
  <si>
    <t>Mechanischer Aufbau Ladestation</t>
  </si>
  <si>
    <t>Die Gruppe Mechanischer Aufbau Ladestation hat nun doch alle benötigten Bauteile im Internet gefunden und würde diese dann, wie alle anderen Gruppen auch, über Sie bestellen lassen. Die ursprüngliche Aussage, dass die Gruppe die Bauteile im Baumarkt beziehen möchte, wird damit verworfen.</t>
  </si>
  <si>
    <t>Mechanischer Aufbau Roboter</t>
  </si>
  <si>
    <t>Ardumower Mini</t>
  </si>
  <si>
    <t>Mini Ardumower 2WD Bausatz für Test's und Entwicklung, z.B. Ardumower</t>
  </si>
  <si>
    <t>https://www.marotronics.de/index.php?a=152</t>
  </si>
  <si>
    <t>Die Bausätze sind ausschließlich im Marotronicsshop zu erwerben.</t>
  </si>
  <si>
    <t>Mega Board 2560 R3 ATmega2560 mit USB Kabel Arduino kompatibel</t>
  </si>
  <si>
    <t>https://www.marotronics.de/Mega-Board-2560-R3-ATmega2560-mit-USB-Kabel-Arduino-kompatibel</t>
  </si>
  <si>
    <t>Sensor Shield 2.0 Sensor Expansions Board für Arduino MEGA 2560</t>
  </si>
  <si>
    <t>https://www.marotronics.de/Sensor-Shield-20-Sensor-Expansions-Board-fuer-Arduino-MEGA-2560</t>
  </si>
  <si>
    <t>Motortreiber L298N Dual H Brücke Motor Treiber</t>
  </si>
  <si>
    <t>https://www.marotronics.de/Motortreiber-L298N-Dual-H-Bruecke-Motor-Treiber</t>
  </si>
  <si>
    <t>Jumper Wire 10x1P female to female 20cm</t>
  </si>
  <si>
    <t>www.eckstein-shop.de</t>
  </si>
  <si>
    <t>ZB02006</t>
  </si>
  <si>
    <t>https://eckstein-shop.de/Jumper-Wire-10x1P-female-to-female-20cm</t>
  </si>
  <si>
    <t>Dual Drehzahlsensor Counting Modul für Odometrie Drehzahlmessung Arduino Raspberry PI</t>
  </si>
  <si>
    <t>https://www.marotronics.de/Dual-Drehzahlsensor-Counting-Modul-fuer-Odometrie-Drehzahlmessung-Arduino-Raspberry-PI</t>
  </si>
  <si>
    <t>Schleifenempfänger Kit, perimeter receiver Kit</t>
  </si>
  <si>
    <t>1502##1</t>
  </si>
  <si>
    <t>https://www.marotronics.de/Schleifenempfaenger-Kit-perimeter-receiver-Kit</t>
  </si>
  <si>
    <t>Perimeter Sender Board (Prototyp) mit Platinen Zubehör</t>
  </si>
  <si>
    <t>https://www.marotronics.de/Perimeter-Sender-Board-Prototyp-mit-Platinen-Zubehoer</t>
  </si>
  <si>
    <t>nein</t>
  </si>
  <si>
    <t>Aufbau Ladestation</t>
  </si>
  <si>
    <t>Pololu Dual MC33926 Motor Driver Carrier</t>
  </si>
  <si>
    <t>https://www.marotronics.de/Pololu-Dual-MC33926-Motor-Driver-Carrier</t>
  </si>
  <si>
    <t>INA169 Analog DC Current Sensor Breakout - 60V 2,5A / 5A Marotronics</t>
  </si>
  <si>
    <t>https://www.marotronics.de/INA169-Analog-DC-Current-Sensor-Breakout-60V-25A-/-5A-Marotronics</t>
  </si>
  <si>
    <t>DC-DC Spannungsregler LM2596S Step-Down Regler einstellbar</t>
  </si>
  <si>
    <t>https://www.marotronics.de/DC-DC-Spannungsregler-LM2596S-Step-Down-Regler-einstellbar</t>
  </si>
  <si>
    <t>Nano V3.0 ATmega328-AU Arduino kompatibel von Funduino</t>
  </si>
  <si>
    <t>https://www.marotronics.de/Nano-V30-ATmega328-AU-Arduino-kompatibel-von-Funduino</t>
  </si>
  <si>
    <t>Gehäuse 120 x 70 x 50 mm (inc.Wandbesfestigung)</t>
  </si>
  <si>
    <t>https://www.marotronics.de/Gehaeuse-120-x-70-x-50-mm-incWandbesfestigung</t>
  </si>
  <si>
    <t>Lautsprecher Anschlussklemmen 2pol. (auch als Schleifenkabel Anschluss geeignet)</t>
  </si>
  <si>
    <t>PT916</t>
  </si>
  <si>
    <t>https://www.marotronics.de/Lautsprecher-Anschlussklemmen-2pol-auch-als-Schleifenkabel-Anschluss-geeignet</t>
  </si>
  <si>
    <t>25 Rasennägel , Heringe, für Rasenroboter z.B. Robomow STAFFELPREISE</t>
  </si>
  <si>
    <t>https://www.marotronics.de/25-Rasennaegel-Heringe-fuer-Rasenroboter-zB-Robomow-STAFFELPREISE</t>
  </si>
  <si>
    <t>100 m Kabel Einzelader 1 x1 mm² H05V-K, schwarz</t>
  </si>
  <si>
    <t>https://www.marotronics.de/100-m-Kabel-Einzelader-1-x1-mm-H05V-K-schwarz</t>
  </si>
  <si>
    <t>Schleifenempfänger Spule 11P Ferrit 150mH Perimeter Coil</t>
  </si>
  <si>
    <t>https://www.marotronics.de/Schleifenempfaenger-Spule-11P-Ferrit-150mH-Perimeter-Coil</t>
  </si>
  <si>
    <t>Mega Board 2560 R3 ATmega2560 mit USB Kabel Arduino kompatibel mit CH340G IC</t>
  </si>
  <si>
    <t>https://www.marotronics.de/Mega-Board-2560-R3-ATmega2560-mit-USB-Kabel-Arduino-kompatibel-mit-CH340G-IC</t>
  </si>
  <si>
    <t>50Watt Drahtwiderstand, Serie RH050 , 10 Ohm</t>
  </si>
  <si>
    <t>www.reichelt.de</t>
  </si>
  <si>
    <t>50W METALL 10</t>
  </si>
  <si>
    <t>http://www.reichelt.de/50-Watt-axial/50W-METALL-10/3/index.html?ACTION=3&amp;LA=2&amp;ARTICLE=110727&amp;GROUPID=5274&amp;artnr=50W+METALL+10</t>
  </si>
  <si>
    <t xml:space="preserve">50Watt Drahtwiderstand, Serie RH050 , 3,3 Ohm </t>
  </si>
  <si>
    <t>50W METALL 3,3</t>
  </si>
  <si>
    <t>http://www.reichelt.de/50-Watt-axial/50W-METALL-3-3/3/index.html?ACTION=3&amp;LA=2&amp;ARTICLE=110726&amp;GROUPID=5274&amp;artnr=50W+METALL+3%2C3</t>
  </si>
  <si>
    <t>Elektrischer Antrieb</t>
  </si>
  <si>
    <t>Protector Board zum Schutz der Motortreiber vor hohen Induktionsspannungen</t>
  </si>
  <si>
    <t>https://www.marotronics.de/Protector-Board-zum-Schutz-der-Motortreiber-vor-hohen-Induktionsspannungen</t>
  </si>
  <si>
    <t>Experimentier Antrieb Set 24 V 30 RPM</t>
  </si>
  <si>
    <t>https://www.marotronics.de/Experimentier-Antrieb-Set-24-V-30-RPM</t>
  </si>
  <si>
    <t>Akku-Pack Sony Lithium</t>
  </si>
  <si>
    <t>www.asn-shop-de</t>
  </si>
  <si>
    <t>ASN1286</t>
  </si>
  <si>
    <t>http://www.asn-shop.de/Ardumower-Power-Pack-259V-45Ah</t>
  </si>
  <si>
    <t>Energieversorgung</t>
  </si>
  <si>
    <t>Charching/Netzteil</t>
  </si>
  <si>
    <t>www.marotonics.de</t>
  </si>
  <si>
    <t>https://www.marotronics.de/Ladegeraete-fuer-den-Ardumower-Akkus-24V-mit-Status-LED-auch-fuer-Li-Ion-Akkus</t>
  </si>
  <si>
    <t xml:space="preserve">Undervoltage/Unterspannung </t>
  </si>
  <si>
    <t>https://www.marotronics.de/Unterspannungsschutz-Board-Undervoltage-lockout-board</t>
  </si>
  <si>
    <t>Emergency Stop/Notaus</t>
  </si>
  <si>
    <t>https://www.marotronics.de/Not-Aus-Schalter-Emergency-Stop-Switch-Pushbutton</t>
  </si>
  <si>
    <t>H07V-K1,5mm² hellblau</t>
  </si>
  <si>
    <t>www.conrad.biz</t>
  </si>
  <si>
    <t>607640 - 05</t>
  </si>
  <si>
    <t>http://www.conrad.biz/ce/de/product/607640/Litze-H07V-K-1-x-150-mm-Hell-Blau-LappKabel-4520021-Meterware?ref=searchDetail</t>
  </si>
  <si>
    <t>H07V-K1,5mm² schwarz</t>
  </si>
  <si>
    <t>1428446 - 05</t>
  </si>
  <si>
    <t>http://www.conrad.biz/ce/de/product/1428446/Litze-H07V-K-1-x-15-mm-Gelb-Gruen-XBK-Kabel-200200gnge-Meterware?ref=searchDetail</t>
  </si>
  <si>
    <t>Aderendhülsen 1,5mm²</t>
  </si>
  <si>
    <t>617848 - 05</t>
  </si>
  <si>
    <t>http://www.conrad.biz/ce/de/product/617848/Aderendhuelse-15-mm-8-mm-Teilisoliert-Schwarz-Vogt-Verbindungstechnik-470408-100-St?ref=searchDetail</t>
  </si>
  <si>
    <t>Verlängerungsleitung 10m</t>
  </si>
  <si>
    <t>SK-PZ 1,5-10M</t>
  </si>
  <si>
    <t>http://www.reichelt.de/SK-PZ-1-5-10M/3/index.html?ACTION=3&amp;LA=446&amp;ARTICLE=75162&amp;artnr=SK-PZ+1%2C5-10M&amp;SEARCH=verl%E4ngerungsleitung</t>
  </si>
  <si>
    <t>Arduino Mega 2560</t>
  </si>
  <si>
    <t>ARDUINO MEGA</t>
  </si>
  <si>
    <t>https://www.reichelt.de/Programmer-Entwicklungstools/ARDUINO-MEGA/3/index.html?ACTION=3&amp;GROUPID=5514&amp;ARTICLE=119696</t>
  </si>
  <si>
    <t>Hardware</t>
  </si>
  <si>
    <t>Ardumower Board 1.2 (Prototyp)</t>
  </si>
  <si>
    <t>https://www.marotronics.de/Ardumower-Board-12-Prototyp</t>
  </si>
  <si>
    <t>Zubehör Set für das Ardumower Board 12 V</t>
  </si>
  <si>
    <t>https://www.marotronics.de/Zubehoer-Set-fuer-das-Ardumower-Board-12-V</t>
  </si>
  <si>
    <t>9-Achsen Sensor GY-85 ITG3205 ADXL345 HMC5883L GYRO 85</t>
  </si>
  <si>
    <t>https://www.marotronics.de/9-Achsen-Sensor-GY-85-ITG3205-ADXL345-HMC5883L-GYRO-85</t>
  </si>
  <si>
    <t>Software - Inertialnavigation</t>
  </si>
  <si>
    <t>HC-05 Bluetooth Modul</t>
  </si>
  <si>
    <t xml:space="preserve"> ARDUINO HC-05-6</t>
  </si>
  <si>
    <t>http://www.reichelt.de/ARDUINO-HC-05-6/3/index.html?ACTION=3&amp;LA=446&amp;ARTICLE=170172&amp;artnr=ARDUINO+HC-05-6&amp;SEARCH=hc05</t>
  </si>
  <si>
    <t>Software - Bluetooth und App</t>
  </si>
  <si>
    <t>Gyroskop</t>
  </si>
  <si>
    <t>https://www.marotronics.de/3-Achsen-Gy-521-Gyroskop-Accelerometer-MPU-6050-Raspberry-Pi-Arduino</t>
  </si>
  <si>
    <t>PID- Regler</t>
  </si>
  <si>
    <t>Mini Ardumower Bausatz</t>
  </si>
  <si>
    <t>https://www.marotronics.de/Mini-Ardumower-2WD-Bausatz-fuer-Tests-und-Entwicklung-zB-Ardumower</t>
  </si>
  <si>
    <t>Arduino Mega</t>
  </si>
  <si>
    <t>Motortreiber L298N</t>
  </si>
  <si>
    <t>Sensor Expansions Board</t>
  </si>
  <si>
    <t>HC-SR04 Ultraschallsensor</t>
  </si>
  <si>
    <t>https://www.marotronics.de/HC-SR04-Ultraschallsensor-Ultrasonic-Ranging-Module</t>
  </si>
  <si>
    <t>Drehzahlsensor</t>
  </si>
  <si>
    <t>Kabel female-female</t>
  </si>
  <si>
    <t>https://www.marotronics.de/20-Kabel-20cm-lang-female-to-female</t>
  </si>
  <si>
    <t>Bumper-Duino Dual Drucksensor Board</t>
  </si>
  <si>
    <t>https://www.marotronics.de/Bumper-Duino-Dual-Drucksensor-Board-zB-fuer-Arduino-Raspberry-pi</t>
  </si>
  <si>
    <t>4.1</t>
  </si>
  <si>
    <t>HC-SR04 Ultraschallsensor Ultrasonic Ranging Module</t>
  </si>
  <si>
    <t>Nano Board ATMEGA mit mini-USB Kabel Arduino kompatibel</t>
  </si>
  <si>
    <t>AR01003</t>
  </si>
  <si>
    <t>https://eckstein-shop.de/Nano-Board-ATMEGA-mit-mini-USB-Kabel-Arduino-kompatibel</t>
  </si>
  <si>
    <t>FTDI FT232RL 3.3V 5V Basic Program Downloader USB to TTL for Arduino</t>
  </si>
  <si>
    <t>CP12014</t>
  </si>
  <si>
    <t>https://eckstein-shop.de/FTDI-FT232RL-33V-5V-Basic-Program-Downloader-USB-to-TTL-for-Arduino</t>
  </si>
  <si>
    <t>3 PCS 40Pin 2.54mm Single Row Straight Female Pin Header Strip PBC Arduino</t>
  </si>
  <si>
    <t>ZB02033</t>
  </si>
  <si>
    <t>https://eckstein-shop.de/3-PCS-40Pin-254mm-Single-Row-Straight-Female-Pin-Header-Strip-PBC-Arduino_1</t>
  </si>
  <si>
    <t>40Pin 2.54mm Single Row Pin Header Strip</t>
  </si>
  <si>
    <t>ZB02032</t>
  </si>
  <si>
    <t>https://eckstein-shop.de/40Pin-254mm-Single-Row-Pin-Header-Strip_1</t>
  </si>
  <si>
    <t>75 Stück Breadboard Jumper Wires Patchkabel mit M/M Stecker</t>
  </si>
  <si>
    <t>EXP-T04-017</t>
  </si>
  <si>
    <t>http://www.exp-tech.de/75-pcs-breadboard-jumper-wires-with-m-m-connectors</t>
  </si>
  <si>
    <t>75 Stück Breadboard Jumper Wires Patchkabel mit F/M Stecker</t>
  </si>
  <si>
    <t>EXP-T04-016</t>
  </si>
  <si>
    <t>http://www.exp-tech.de/65-pcs-breadboard-jumper-wires-with-f-m-connectors</t>
  </si>
  <si>
    <t>Kippschalter Ein - Aus</t>
  </si>
  <si>
    <t>EXP-R05-075</t>
  </si>
  <si>
    <t>http://www.exp-tech.de/toggle-switch-on-off</t>
  </si>
  <si>
    <t>Schraubklemmblock 0.75 mm² Polzahl 2 AKZ692/2-2.54-V-GRÜN PTR Grün 1 St.</t>
  </si>
  <si>
    <t>567588-62</t>
  </si>
  <si>
    <t>https://www.conrad.de/de/schraubklemmblock-075-mm-polzahl-2-akz6922-254-v-gruen-ptr-gruen-1-st-567588.html</t>
  </si>
  <si>
    <t>Schraubklemmblock 0.75 mm² Polzahl 4 AKZ692/4-2.54-V-GRÜN PTR Grün 1 St.</t>
  </si>
  <si>
    <t>567658-62</t>
  </si>
  <si>
    <t>https://www.conrad.de/de/schraubklemmblock-075-mm-polzahl-4-akz6924-254-v-gruen-ptr-gruen-1-st-567658.html</t>
  </si>
  <si>
    <t>Schraubklemmblock 0.75 mm² Polzahl 5 AKZ692/5-2.54-V-GRÜN PTR Grün 1 St.</t>
  </si>
  <si>
    <t>567698-62</t>
  </si>
  <si>
    <t>https://www.conrad.de/de/schraubklemmblock-075-mm-polzahl-5-akz6925-254-v-gruen-ptr-gruen-1-st-567698.html</t>
  </si>
  <si>
    <t>Schraubklemmblock 0.75 mm² Polzahl 6 AKZ692/6-2.54-V-GRÜN PTR Grün 1 St.</t>
  </si>
  <si>
    <t>567757-62</t>
  </si>
  <si>
    <t>https://www.conrad.de/de/schraubklemmblock-075-mm-polzahl-6-akz6926-254-v-gruen-ptr-gruen-1-st-567757.html</t>
  </si>
  <si>
    <t>PVC-Schlauch Schego 610</t>
  </si>
  <si>
    <t>http://www.conrad.biz/ce/de/product/1244443/PVC-Schlauch-Schego-610?ref=searchDetail</t>
  </si>
  <si>
    <t>Streifenrasterplatine, Hartpapier, 160x100mm</t>
  </si>
  <si>
    <t>H25SR160</t>
  </si>
  <si>
    <t>http://www.reichelt.de/Streifenraster/H25SR160/3/index.html?ACTION=3&amp;LA=2&amp;ARTICLE=8279&amp;GROUPID=7786&amp;artnr=H25SR160</t>
  </si>
  <si>
    <t>Verschlussstopfen, 4 mm</t>
  </si>
  <si>
    <t>KQ2P-04</t>
  </si>
  <si>
    <t>http://www.reichelt.de/KQ2P-04/3/index.html?ACTION=3&amp;LA=446&amp;ARTICLE=181281&amp;artnr=KQ2P-04&amp;SEARCH=schlauch+stopfen</t>
  </si>
  <si>
    <t>Gardena PVC Schlauch-T-Verbinder 4 mm 2er Set 7300-20</t>
  </si>
  <si>
    <t>Q015701</t>
  </si>
  <si>
    <t>http://www.voelkner.de/products/667779/Gardena-PVC-Schlauch-T-Verbinder-4-mm-2er-Set-7300-20.html</t>
  </si>
  <si>
    <t>Sensor GY-85 ITG3205 ADXL345 HMC5883L GYRO 85</t>
  </si>
  <si>
    <t>GPS Modul GY-GPS6MV2</t>
  </si>
  <si>
    <t>https://www.marotronics.de/NEO-6M-GPS-Modul-GY-GPS6MV2-NEO-6M-Flight-Controller-zb-fuer-Arduino</t>
  </si>
  <si>
    <t>DGPS</t>
  </si>
  <si>
    <t>Wireless Bluetooth RF Transceiver Modul</t>
  </si>
  <si>
    <t>https://www.marotronics.de/HC-05-Wireless-Bluetooth-RF-Transceiver-Module-Serial-RS232-fuer-Arduino</t>
  </si>
  <si>
    <t>Link + Artikelnr. falsch, d.h . Für ein gelb/grünes Kabel</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</si>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</sst>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u/>
      <sz val="11"/>
      <color theme="10"/>
      <name val="Calibri"/>
      <family val="2"/>
    </font>
    <font>
      <sz val="12"/>
      <color indexed="8"/>
      <name val="Verdana"/>
      <family val="2"/>
    </font>
    <font>
      <u/>
      <sz val="12"/>
      <color theme="10"/>
      <name val="Verdana"/>
      <family val="2"/>
    </font>
    <font>
      <sz val="11"/>
      <color theme="1"/>
      <name val="Calibri"/>
      <family val="2"/>
      <scheme val="minor"/>
    </font>
    <font>
      <sz val="10"/>
      <name val="Arial"/>
      <family val="2"/>
    </font>
    <font>
      <sz val="8"/>
      <name val="Arial"/>
      <family val="2"/>
    </font>
    <font>
      <sz val="10"/>
      <color indexed="10"/>
      <name val="Arial"/>
      <family val="2"/>
    </font>
    <font>
      <b/>
      <sz val="10"/>
      <color indexed="8"/>
      <name val="Arial"/>
      <family val="2"/>
    </font>
    <font>
      <b/>
      <sz val="10"/>
      <color indexed="39"/>
      <name val="Arial"/>
      <family val="2"/>
    </font>
    <font>
      <b/>
      <sz val="10"/>
      <color indexed="8"/>
      <name val="BMWTypeLight"/>
      <family val="2"/>
    </font>
    <font>
      <sz val="10"/>
      <color indexed="8"/>
      <name val="Arial"/>
      <family val="2"/>
    </font>
    <font>
      <b/>
      <sz val="12"/>
      <color indexed="8"/>
      <name val="Arial"/>
      <family val="2"/>
    </font>
    <font>
      <sz val="10"/>
      <color indexed="39"/>
      <name val="Arial"/>
      <family val="2"/>
    </font>
    <font>
      <b/>
      <sz val="16"/>
      <color indexed="12"/>
      <name val="BMWTypeRegular Tur"/>
    </font>
    <font>
      <sz val="10"/>
      <name val="BMWType V2 Light"/>
    </font>
    <font>
      <u/>
      <sz val="11"/>
      <color theme="10"/>
      <name val="Calibri"/>
      <family val="2"/>
      <scheme val="minor"/>
    </font>
    <font>
      <sz val="11"/>
      <color rgb="FFFF0000"/>
      <name val="Calibri"/>
      <family val="2"/>
      <scheme val="minor"/>
    </font>
    <font>
      <sz val="20"/>
      <color theme="1"/>
      <name val="Calibri"/>
      <family val="2"/>
      <scheme val="minor"/>
    </font>
    <font>
      <b/>
      <sz val="11"/>
      <color theme="0"/>
      <name val="Calibri"/>
      <family val="2"/>
      <scheme val="minor"/>
    </font>
    <font>
      <sz val="16"/>
      <color theme="1"/>
      <name val="Calibri"/>
      <family val="2"/>
      <scheme val="minor"/>
    </font>
    <font>
      <b/>
      <sz val="18"/>
      <color theme="1"/>
      <name val="Calibri"/>
      <family val="2"/>
      <scheme val="minor"/>
    </font>
    <font>
      <b/>
      <sz val="12"/>
      <color theme="1"/>
      <name val="Calibri"/>
      <family val="2"/>
      <scheme val="minor"/>
    </font>
    <font>
      <sz val="11"/>
      <color theme="1"/>
      <name val="Calibri"/>
      <family val="2"/>
    </font>
    <font>
      <sz val="16"/>
      <color theme="1"/>
      <name val="Arial"/>
      <family val="2"/>
    </font>
    <font>
      <sz val="12"/>
      <color theme="1"/>
      <name val="Arial"/>
      <family val="2"/>
    </font>
    <font>
      <sz val="11"/>
      <name val="Calibri"/>
      <family val="2"/>
      <scheme val="minor"/>
    </font>
    <font>
      <u/>
      <sz val="11"/>
      <color theme="1"/>
      <name val="Calibri"/>
      <family val="2"/>
      <scheme val="minor"/>
    </font>
    <font>
      <sz val="11"/>
      <color rgb="FF000000"/>
      <name val="Calibri"/>
      <family val="2"/>
    </font>
    <font>
      <u/>
      <sz val="11"/>
      <color rgb="FF0000FF"/>
      <name val="Calibri"/>
      <family val="2"/>
      <charset val="1"/>
    </font>
    <font>
      <sz val="11"/>
      <color indexed="8"/>
      <name val="Calibri"/>
      <family val="2"/>
      <charset val="1"/>
    </font>
    <font>
      <u/>
      <sz val="11"/>
      <color indexed="12"/>
      <name val="Calibri"/>
      <family val="2"/>
      <charset val="1"/>
    </font>
  </fonts>
  <fills count="25">
    <fill>
      <patternFill patternType="none"/>
    </fill>
    <fill>
      <patternFill patternType="gray125"/>
    </fill>
    <fill>
      <patternFill patternType="solid">
        <fgColor theme="4" tint="0.39997558519241921"/>
        <bgColor indexed="64"/>
      </patternFill>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indexed="24"/>
        <bgColor indexed="44"/>
      </patternFill>
    </fill>
  </fills>
  <borders count="11">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indexed="64"/>
      </left>
      <right style="thin">
        <color indexed="64"/>
      </right>
      <top/>
      <bottom style="thick">
        <color theme="0"/>
      </bottom>
      <diagonal/>
    </border>
    <border>
      <left style="thin">
        <color theme="0"/>
      </left>
      <right/>
      <top style="thin">
        <color theme="0"/>
      </top>
      <bottom style="thin">
        <color theme="0"/>
      </bottom>
      <diagonal/>
    </border>
    <border>
      <left style="thin">
        <color indexed="8"/>
      </left>
      <right style="thin">
        <color indexed="8"/>
      </right>
      <top/>
      <bottom/>
      <diagonal/>
    </border>
  </borders>
  <cellStyleXfs count="291">
    <xf numFmtId="0" fontId="0" fillId="0" borderId="0"/>
    <xf numFmtId="0" fontId="1" fillId="0" borderId="0" applyNumberFormat="0" applyFill="0" applyBorder="0" applyAlignment="0" applyProtection="0">
      <alignment vertical="top"/>
      <protection locked="0"/>
    </xf>
    <xf numFmtId="0" fontId="2" fillId="0" borderId="0" applyNumberFormat="0" applyFill="0" applyBorder="0" applyProtection="0">
      <alignment vertical="top"/>
    </xf>
    <xf numFmtId="0" fontId="3" fillId="0" borderId="0" applyNumberFormat="0" applyFill="0" applyBorder="0" applyAlignment="0" applyProtection="0">
      <alignment vertical="top"/>
    </xf>
    <xf numFmtId="0" fontId="16" fillId="0" borderId="0" applyNumberFormat="0" applyFill="0" applyBorder="0" applyAlignment="0" applyProtection="0"/>
    <xf numFmtId="0" fontId="5" fillId="0" borderId="0"/>
    <xf numFmtId="4" fontId="8" fillId="11" borderId="1" applyNumberFormat="0" applyProtection="0">
      <alignment vertical="center"/>
    </xf>
    <xf numFmtId="4" fontId="9" fillId="12" borderId="1" applyNumberFormat="0" applyProtection="0">
      <alignment vertical="center"/>
    </xf>
    <xf numFmtId="4" fontId="8" fillId="12" borderId="1" applyNumberFormat="0" applyProtection="0">
      <alignment horizontal="left" vertical="center" indent="1"/>
    </xf>
    <xf numFmtId="0" fontId="8" fillId="12" borderId="1" applyNumberFormat="0" applyProtection="0">
      <alignment horizontal="left" vertical="top" indent="1"/>
    </xf>
    <xf numFmtId="4" fontId="10" fillId="11" borderId="1" applyNumberFormat="0" applyProtection="0">
      <alignment horizontal="left" vertical="center" indent="1"/>
    </xf>
    <xf numFmtId="4" fontId="11" fillId="3" borderId="1" applyNumberFormat="0" applyProtection="0">
      <alignment horizontal="right" vertical="center"/>
    </xf>
    <xf numFmtId="4" fontId="11" fillId="4" borderId="1" applyNumberFormat="0" applyProtection="0">
      <alignment horizontal="right" vertical="center"/>
    </xf>
    <xf numFmtId="4" fontId="11" fillId="8" borderId="1" applyNumberFormat="0" applyProtection="0">
      <alignment horizontal="right" vertical="center"/>
    </xf>
    <xf numFmtId="4" fontId="11" fillId="6" borderId="1" applyNumberFormat="0" applyProtection="0">
      <alignment horizontal="right" vertical="center"/>
    </xf>
    <xf numFmtId="4" fontId="11" fillId="7" borderId="1" applyNumberFormat="0" applyProtection="0">
      <alignment horizontal="right" vertical="center"/>
    </xf>
    <xf numFmtId="4" fontId="11" fillId="10" borderId="1" applyNumberFormat="0" applyProtection="0">
      <alignment horizontal="right" vertical="center"/>
    </xf>
    <xf numFmtId="4" fontId="11" fillId="9" borderId="1" applyNumberFormat="0" applyProtection="0">
      <alignment horizontal="right" vertical="center"/>
    </xf>
    <xf numFmtId="4" fontId="11" fillId="13" borderId="1" applyNumberFormat="0" applyProtection="0">
      <alignment horizontal="right" vertical="center"/>
    </xf>
    <xf numFmtId="4" fontId="11" fillId="5" borderId="1" applyNumberFormat="0" applyProtection="0">
      <alignment horizontal="right" vertical="center"/>
    </xf>
    <xf numFmtId="4" fontId="8" fillId="14" borderId="2" applyNumberFormat="0" applyProtection="0">
      <alignment horizontal="left" vertical="center" indent="1"/>
    </xf>
    <xf numFmtId="4" fontId="11" fillId="15" borderId="0" applyNumberFormat="0" applyProtection="0">
      <alignment horizontal="left" vertical="center" indent="1"/>
    </xf>
    <xf numFmtId="4" fontId="12" fillId="16" borderId="0" applyNumberFormat="0" applyProtection="0">
      <alignment horizontal="left" vertical="center" indent="1"/>
    </xf>
    <xf numFmtId="4" fontId="11" fillId="17" borderId="1" applyNumberFormat="0" applyProtection="0">
      <alignment horizontal="right" vertical="center"/>
    </xf>
    <xf numFmtId="4" fontId="11" fillId="15" borderId="0" applyNumberFormat="0" applyProtection="0">
      <alignment horizontal="left" vertical="center" indent="1"/>
    </xf>
    <xf numFmtId="4" fontId="11" fillId="18" borderId="0" applyNumberFormat="0" applyProtection="0">
      <alignment horizontal="left" vertical="center" indent="1"/>
    </xf>
    <xf numFmtId="0" fontId="5" fillId="16" borderId="1" applyNumberFormat="0" applyProtection="0">
      <alignment horizontal="left" vertical="center" indent="1"/>
    </xf>
    <xf numFmtId="0" fontId="5" fillId="16" borderId="1" applyNumberFormat="0" applyProtection="0">
      <alignment horizontal="left" vertical="top" indent="1"/>
    </xf>
    <xf numFmtId="0" fontId="5" fillId="18" borderId="1" applyNumberFormat="0" applyProtection="0">
      <alignment horizontal="left" vertical="center" indent="1"/>
    </xf>
    <xf numFmtId="0" fontId="5" fillId="18" borderId="1" applyNumberFormat="0" applyProtection="0">
      <alignment horizontal="left" vertical="top" indent="1"/>
    </xf>
    <xf numFmtId="0" fontId="5" fillId="19" borderId="1" applyNumberFormat="0" applyProtection="0">
      <alignment horizontal="left" vertical="center" indent="1"/>
    </xf>
    <xf numFmtId="0" fontId="5" fillId="19" borderId="1" applyNumberFormat="0" applyProtection="0">
      <alignment horizontal="left" vertical="top" indent="1"/>
    </xf>
    <xf numFmtId="0" fontId="5" fillId="20" borderId="1" applyNumberFormat="0" applyProtection="0">
      <alignment horizontal="left" vertical="center" indent="1"/>
    </xf>
    <xf numFmtId="0" fontId="5" fillId="20" borderId="1" applyNumberFormat="0" applyProtection="0">
      <alignment horizontal="left" vertical="top" indent="1"/>
    </xf>
    <xf numFmtId="4" fontId="11" fillId="21" borderId="1" applyNumberFormat="0" applyProtection="0">
      <alignment vertical="center"/>
    </xf>
    <xf numFmtId="4" fontId="13" fillId="21" borderId="1" applyNumberFormat="0" applyProtection="0">
      <alignment vertical="center"/>
    </xf>
    <xf numFmtId="4" fontId="11" fillId="21" borderId="1" applyNumberFormat="0" applyProtection="0">
      <alignment horizontal="left" vertical="center" indent="1"/>
    </xf>
    <xf numFmtId="0" fontId="11" fillId="21" borderId="1" applyNumberFormat="0" applyProtection="0">
      <alignment horizontal="left" vertical="top" indent="1"/>
    </xf>
    <xf numFmtId="4" fontId="11" fillId="15" borderId="1" applyNumberFormat="0" applyProtection="0">
      <alignment horizontal="right" vertical="center"/>
    </xf>
    <xf numFmtId="4" fontId="13" fillId="15" borderId="1" applyNumberFormat="0" applyProtection="0">
      <alignment horizontal="right" vertical="center"/>
    </xf>
    <xf numFmtId="4" fontId="11" fillId="17" borderId="1" applyNumberFormat="0" applyProtection="0">
      <alignment horizontal="left" vertical="center" indent="1"/>
    </xf>
    <xf numFmtId="0" fontId="11" fillId="18" borderId="1" applyNumberFormat="0" applyProtection="0">
      <alignment horizontal="left" vertical="top" indent="1"/>
    </xf>
    <xf numFmtId="4" fontId="14" fillId="0" borderId="0" applyNumberFormat="0" applyProtection="0">
      <alignment horizontal="left" vertical="center" indent="1"/>
    </xf>
    <xf numFmtId="4" fontId="7" fillId="15" borderId="1" applyNumberFormat="0" applyProtection="0">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6" fillId="0" borderId="0" applyBorder="0"/>
    <xf numFmtId="0" fontId="4" fillId="0" borderId="0"/>
    <xf numFmtId="0" fontId="5" fillId="0" borderId="0"/>
    <xf numFmtId="0" fontId="6" fillId="0" borderId="0" applyBorder="0"/>
    <xf numFmtId="0" fontId="5" fillId="0" borderId="0"/>
    <xf numFmtId="0" fontId="5"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4" fillId="0" borderId="0"/>
    <xf numFmtId="0" fontId="4" fillId="0" borderId="0"/>
    <xf numFmtId="0" fontId="5" fillId="0" borderId="0"/>
    <xf numFmtId="0" fontId="6" fillId="0" borderId="0" applyBorder="0"/>
    <xf numFmtId="0" fontId="30" fillId="0" borderId="0"/>
    <xf numFmtId="0" fontId="30" fillId="0" borderId="0"/>
  </cellStyleXfs>
  <cellXfs count="222">
    <xf numFmtId="0" fontId="0" fillId="0" borderId="0" xfId="0"/>
    <xf numFmtId="0" fontId="0" fillId="2" borderId="0" xfId="0" applyFill="1" applyBorder="1" applyAlignment="1">
      <alignment horizontal="center"/>
    </xf>
    <xf numFmtId="0" fontId="0" fillId="0" borderId="0" xfId="0" applyBorder="1"/>
    <xf numFmtId="0" fontId="0" fillId="0" borderId="0" xfId="0" applyBorder="1" applyAlignment="1">
      <alignment wrapText="1"/>
    </xf>
    <xf numFmtId="0" fontId="1" fillId="0" borderId="0" xfId="1" applyBorder="1" applyAlignment="1" applyProtection="1"/>
    <xf numFmtId="2" fontId="0" fillId="0" borderId="0" xfId="0" applyNumberFormat="1" applyBorder="1"/>
    <xf numFmtId="0" fontId="0" fillId="0" borderId="0" xfId="0" applyFont="1" applyBorder="1" applyAlignment="1">
      <alignment horizontal="right"/>
    </xf>
    <xf numFmtId="2" fontId="0" fillId="0" borderId="0" xfId="0" applyNumberFormat="1" applyBorder="1" applyAlignment="1">
      <alignment horizontal="right"/>
    </xf>
    <xf numFmtId="1" fontId="0" fillId="0" borderId="0" xfId="0" applyNumberFormat="1" applyBorder="1" applyAlignment="1">
      <alignment horizontal="right"/>
    </xf>
    <xf numFmtId="0" fontId="1" fillId="0" borderId="0" xfId="1" applyAlignment="1" applyProtection="1"/>
    <xf numFmtId="0" fontId="0" fillId="0" borderId="0" xfId="0" applyBorder="1" applyAlignment="1">
      <alignment horizontal="right"/>
    </xf>
    <xf numFmtId="0" fontId="0" fillId="0" borderId="0" xfId="0" applyBorder="1" applyAlignment="1">
      <alignment horizontal="center"/>
    </xf>
    <xf numFmtId="1" fontId="0" fillId="0" borderId="0" xfId="0" applyNumberFormat="1" applyAlignment="1"/>
    <xf numFmtId="2" fontId="0" fillId="0" borderId="0" xfId="0" applyNumberFormat="1"/>
    <xf numFmtId="0" fontId="0" fillId="0" borderId="0" xfId="0" applyAlignment="1">
      <alignment horizontal="right"/>
    </xf>
    <xf numFmtId="0" fontId="0" fillId="0" borderId="0" xfId="0" applyAlignment="1">
      <alignment horizontal="center"/>
    </xf>
    <xf numFmtId="0" fontId="0" fillId="2" borderId="3" xfId="0" applyFill="1" applyBorder="1" applyAlignment="1">
      <alignment horizontal="center"/>
    </xf>
    <xf numFmtId="0" fontId="0" fillId="0" borderId="0" xfId="0" applyAlignment="1">
      <alignment wrapText="1"/>
    </xf>
    <xf numFmtId="0" fontId="18" fillId="0" borderId="0" xfId="0" applyFont="1"/>
    <xf numFmtId="0" fontId="0" fillId="0" borderId="0" xfId="0" applyFont="1" applyAlignment="1">
      <alignment horizontal="left" wrapText="1"/>
    </xf>
    <xf numFmtId="0" fontId="0" fillId="22" borderId="4" xfId="0" applyFont="1" applyFill="1" applyBorder="1" applyAlignment="1">
      <alignment horizontal="center"/>
    </xf>
    <xf numFmtId="0" fontId="0" fillId="23" borderId="4" xfId="0" applyFont="1" applyFill="1" applyBorder="1"/>
    <xf numFmtId="0" fontId="0" fillId="23" borderId="4" xfId="0" applyFont="1" applyFill="1" applyBorder="1" applyAlignment="1">
      <alignment horizontal="center"/>
    </xf>
    <xf numFmtId="0" fontId="19" fillId="2" borderId="5" xfId="0" applyFont="1" applyFill="1" applyBorder="1" applyAlignment="1">
      <alignment horizontal="center"/>
    </xf>
    <xf numFmtId="0" fontId="19" fillId="2" borderId="6" xfId="0" applyFont="1" applyFill="1" applyBorder="1" applyAlignment="1">
      <alignment horizontal="center"/>
    </xf>
    <xf numFmtId="0" fontId="0" fillId="23" borderId="7" xfId="0" applyFont="1" applyFill="1" applyBorder="1" applyAlignment="1">
      <alignment wrapText="1"/>
    </xf>
    <xf numFmtId="0" fontId="0" fillId="22" borderId="7" xfId="0" applyFont="1" applyFill="1" applyBorder="1" applyAlignment="1">
      <alignment wrapText="1"/>
    </xf>
    <xf numFmtId="0" fontId="0" fillId="22" borderId="4" xfId="0" applyFont="1" applyFill="1" applyBorder="1"/>
    <xf numFmtId="0" fontId="19" fillId="2" borderId="8" xfId="0" applyFont="1" applyFill="1" applyBorder="1" applyAlignment="1">
      <alignment horizontal="center"/>
    </xf>
    <xf numFmtId="0" fontId="0" fillId="23" borderId="9" xfId="0" applyFont="1" applyFill="1" applyBorder="1"/>
    <xf numFmtId="0" fontId="20" fillId="0" borderId="0" xfId="0" applyFont="1"/>
    <xf numFmtId="0" fontId="21" fillId="0" borderId="0" xfId="0" applyFont="1"/>
    <xf numFmtId="0" fontId="22" fillId="0" borderId="0" xfId="0" applyFont="1" applyAlignment="1">
      <alignment vertical="center"/>
    </xf>
    <xf numFmtId="0" fontId="0" fillId="0" borderId="0" xfId="0" applyBorder="1" applyAlignment="1">
      <alignment horizontal="left"/>
    </xf>
    <xf numFmtId="0" fontId="0" fillId="22" borderId="9" xfId="0" applyFont="1" applyFill="1" applyBorder="1"/>
    <xf numFmtId="1" fontId="0" fillId="23" borderId="4" xfId="0" applyNumberFormat="1" applyFont="1" applyFill="1" applyBorder="1" applyAlignment="1">
      <alignment horizontal="center"/>
    </xf>
    <xf numFmtId="0" fontId="1" fillId="23" borderId="4" xfId="1" applyFill="1" applyBorder="1" applyAlignment="1" applyProtection="1">
      <alignment horizontal="center"/>
    </xf>
    <xf numFmtId="0" fontId="1" fillId="23" borderId="4" xfId="1" applyFill="1" applyBorder="1" applyAlignment="1" applyProtection="1"/>
    <xf numFmtId="2" fontId="0" fillId="23" borderId="4" xfId="0" applyNumberFormat="1" applyFont="1" applyFill="1" applyBorder="1" applyAlignment="1">
      <alignment horizontal="center"/>
    </xf>
    <xf numFmtId="1" fontId="0" fillId="22" borderId="4" xfId="0" applyNumberFormat="1" applyFont="1" applyFill="1" applyBorder="1" applyAlignment="1">
      <alignment horizontal="center"/>
    </xf>
    <xf numFmtId="0" fontId="1" fillId="22" borderId="4" xfId="1" applyFill="1" applyBorder="1" applyAlignment="1" applyProtection="1">
      <alignment horizontal="center"/>
    </xf>
    <xf numFmtId="0" fontId="1" fillId="22" borderId="4" xfId="1" applyFill="1" applyBorder="1" applyAlignment="1" applyProtection="1"/>
    <xf numFmtId="2" fontId="0" fillId="22" borderId="4" xfId="0" applyNumberFormat="1" applyFont="1" applyFill="1" applyBorder="1" applyAlignment="1">
      <alignment horizontal="center"/>
    </xf>
    <xf numFmtId="0" fontId="1" fillId="22" borderId="4" xfId="1" applyFont="1" applyFill="1" applyBorder="1" applyAlignment="1" applyProtection="1">
      <alignment horizontal="center"/>
    </xf>
    <xf numFmtId="0" fontId="1" fillId="23" borderId="4" xfId="1" applyFont="1" applyFill="1" applyBorder="1" applyAlignment="1" applyProtection="1">
      <alignment horizontal="center"/>
    </xf>
    <xf numFmtId="0" fontId="24" fillId="0" borderId="0" xfId="0" applyFont="1"/>
    <xf numFmtId="0" fontId="25" fillId="0" borderId="0" xfId="0" applyFont="1" applyAlignment="1">
      <alignment vertical="top" wrapText="1"/>
    </xf>
    <xf numFmtId="2" fontId="0" fillId="0" borderId="0" xfId="0" applyNumberFormat="1" applyAlignment="1">
      <alignment horizontal="center"/>
    </xf>
    <xf numFmtId="0" fontId="19" fillId="2" borderId="5" xfId="0" applyFont="1" applyFill="1" applyBorder="1" applyAlignment="1">
      <alignment horizontal="center" vertical="center"/>
    </xf>
    <xf numFmtId="0" fontId="26" fillId="23" borderId="7" xfId="0" applyFont="1" applyFill="1" applyBorder="1" applyAlignment="1">
      <alignment horizontal="center" vertical="center" wrapText="1"/>
    </xf>
    <xf numFmtId="0" fontId="0" fillId="23" borderId="4" xfId="0" applyFont="1" applyFill="1" applyBorder="1" applyAlignment="1">
      <alignment horizontal="center" vertical="center"/>
    </xf>
    <xf numFmtId="0" fontId="1" fillId="23" borderId="4" xfId="1" applyFont="1" applyFill="1" applyBorder="1" applyAlignment="1" applyProtection="1">
      <alignment horizontal="center" wrapText="1"/>
    </xf>
    <xf numFmtId="0" fontId="0" fillId="23" borderId="9" xfId="0" applyFont="1" applyFill="1" applyBorder="1" applyAlignment="1">
      <alignment horizontal="center"/>
    </xf>
    <xf numFmtId="0" fontId="26" fillId="22" borderId="7" xfId="0" applyFont="1" applyFill="1" applyBorder="1" applyAlignment="1">
      <alignment horizontal="center" vertical="center" wrapText="1"/>
    </xf>
    <xf numFmtId="1" fontId="0" fillId="22" borderId="4" xfId="0" applyNumberFormat="1" applyFont="1" applyFill="1" applyBorder="1" applyAlignment="1">
      <alignment horizontal="center" vertical="center"/>
    </xf>
    <xf numFmtId="0" fontId="1" fillId="22" borderId="4" xfId="1" applyFont="1" applyFill="1" applyBorder="1" applyAlignment="1" applyProtection="1">
      <alignment horizontal="center" vertical="center"/>
    </xf>
    <xf numFmtId="0" fontId="0" fillId="22" borderId="4" xfId="0" applyFont="1" applyFill="1" applyBorder="1" applyAlignment="1">
      <alignment horizontal="center" vertical="center"/>
    </xf>
    <xf numFmtId="0" fontId="1" fillId="22" borderId="4" xfId="1" applyFont="1" applyFill="1" applyBorder="1" applyAlignment="1" applyProtection="1">
      <alignment horizontal="center" vertical="center" wrapText="1"/>
    </xf>
    <xf numFmtId="2" fontId="0" fillId="22" borderId="4" xfId="0" applyNumberFormat="1" applyFont="1" applyFill="1" applyBorder="1" applyAlignment="1">
      <alignment horizontal="center" vertical="center"/>
    </xf>
    <xf numFmtId="0" fontId="0" fillId="22" borderId="9" xfId="0" applyFont="1" applyFill="1" applyBorder="1" applyAlignment="1">
      <alignment horizontal="center"/>
    </xf>
    <xf numFmtId="1" fontId="0" fillId="23" borderId="4" xfId="0" applyNumberFormat="1" applyFont="1" applyFill="1" applyBorder="1" applyAlignment="1">
      <alignment horizontal="center" vertical="center"/>
    </xf>
    <xf numFmtId="0" fontId="1" fillId="23" borderId="4" xfId="1" applyFont="1" applyFill="1" applyBorder="1" applyAlignment="1" applyProtection="1">
      <alignment horizontal="center" vertical="center"/>
    </xf>
    <xf numFmtId="0" fontId="1" fillId="23" borderId="4" xfId="1" applyFont="1" applyFill="1" applyBorder="1" applyAlignment="1" applyProtection="1">
      <alignment horizontal="center" vertical="center" wrapText="1"/>
    </xf>
    <xf numFmtId="2" fontId="0" fillId="23" borderId="4" xfId="0" applyNumberFormat="1" applyFont="1" applyFill="1" applyBorder="1" applyAlignment="1">
      <alignment horizontal="center" vertical="center"/>
    </xf>
    <xf numFmtId="0" fontId="0" fillId="22" borderId="7" xfId="0" applyFont="1" applyFill="1" applyBorder="1" applyAlignment="1">
      <alignment horizontal="center" vertical="center" wrapText="1"/>
    </xf>
    <xf numFmtId="0" fontId="26" fillId="22" borderId="4" xfId="0" applyFont="1" applyFill="1" applyBorder="1" applyAlignment="1">
      <alignment horizontal="center" vertical="center"/>
    </xf>
    <xf numFmtId="0" fontId="0" fillId="23" borderId="9" xfId="0" applyFont="1" applyFill="1" applyBorder="1" applyAlignment="1">
      <alignment horizontal="center" vertical="center"/>
    </xf>
    <xf numFmtId="0" fontId="0" fillId="23" borderId="7" xfId="0" applyFont="1" applyFill="1" applyBorder="1" applyAlignment="1">
      <alignment horizontal="center" vertical="center" wrapText="1"/>
    </xf>
    <xf numFmtId="0" fontId="1" fillId="0" borderId="0" xfId="1" applyAlignment="1" applyProtection="1">
      <alignment horizontal="left" wrapText="1"/>
    </xf>
    <xf numFmtId="0" fontId="0" fillId="0" borderId="0" xfId="0" applyBorder="1" applyAlignment="1"/>
    <xf numFmtId="0" fontId="27" fillId="0" borderId="0" xfId="0" applyFont="1" applyBorder="1"/>
    <xf numFmtId="0" fontId="1" fillId="0" borderId="0" xfId="1" applyAlignment="1" applyProtection="1">
      <alignment wrapText="1"/>
    </xf>
    <xf numFmtId="0" fontId="0" fillId="0" borderId="0" xfId="0" applyNumberFormat="1" applyFont="1"/>
    <xf numFmtId="0" fontId="0" fillId="0" borderId="0" xfId="0" applyNumberFormat="1" applyFont="1" applyBorder="1"/>
    <xf numFmtId="0" fontId="0" fillId="0" borderId="0" xfId="0" applyAlignment="1">
      <alignment horizontal="left" vertical="center"/>
    </xf>
    <xf numFmtId="1" fontId="0" fillId="0" borderId="0" xfId="0" applyNumberFormat="1" applyBorder="1" applyAlignment="1">
      <alignment horizontal="right" vertical="center"/>
    </xf>
    <xf numFmtId="0" fontId="0" fillId="0" borderId="0" xfId="0" applyBorder="1" applyAlignment="1">
      <alignment vertical="center"/>
    </xf>
    <xf numFmtId="0" fontId="0" fillId="0" borderId="0" xfId="0" applyAlignment="1">
      <alignment horizontal="right" vertical="center"/>
    </xf>
    <xf numFmtId="0" fontId="1" fillId="0" borderId="0" xfId="1" applyBorder="1" applyAlignment="1" applyProtection="1">
      <alignment horizontal="center" vertical="center"/>
    </xf>
    <xf numFmtId="2"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wrapText="1"/>
    </xf>
    <xf numFmtId="0" fontId="0" fillId="0" borderId="0" xfId="0" applyFont="1" applyAlignment="1">
      <alignment horizontal="right"/>
    </xf>
    <xf numFmtId="0" fontId="0" fillId="0" borderId="0" xfId="0"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xf>
    <xf numFmtId="0" fontId="0" fillId="0" borderId="0" xfId="0" applyFont="1" applyAlignment="1">
      <alignment horizontal="center"/>
    </xf>
    <xf numFmtId="0" fontId="28" fillId="0" borderId="0" xfId="0" applyFont="1" applyAlignment="1">
      <alignment wrapText="1"/>
    </xf>
    <xf numFmtId="0" fontId="29" fillId="0" borderId="0" xfId="1" applyFont="1" applyBorder="1" applyAlignment="1" applyProtection="1">
      <alignment wrapText="1"/>
    </xf>
    <xf numFmtId="0" fontId="0" fillId="0" borderId="0" xfId="0" applyFont="1" applyAlignment="1">
      <alignment horizontal="right" wrapText="1"/>
    </xf>
    <xf numFmtId="0" fontId="29" fillId="0" borderId="0" xfId="1" applyFont="1" applyBorder="1" applyAlignment="1" applyProtection="1"/>
    <xf numFmtId="0" fontId="0" fillId="0" borderId="0" xfId="0" applyFont="1" applyBorder="1" applyAlignment="1">
      <alignment horizontal="center"/>
    </xf>
    <xf numFmtId="0" fontId="0" fillId="0" borderId="0" xfId="0" applyFont="1" applyAlignment="1">
      <alignment wrapText="1"/>
    </xf>
    <xf numFmtId="0" fontId="30" fillId="24" borderId="0" xfId="289" applyFont="1" applyFill="1" applyBorder="1" applyAlignment="1">
      <alignment horizontal="center"/>
    </xf>
    <xf numFmtId="0" fontId="30" fillId="24" borderId="10" xfId="289" applyFont="1" applyFill="1" applyBorder="1" applyAlignment="1">
      <alignment horizontal="center"/>
    </xf>
    <xf numFmtId="0" fontId="30" fillId="0" borderId="0" xfId="289"/>
    <xf numFmtId="0" fontId="30" fillId="0" borderId="0" xfId="289" applyFont="1" applyBorder="1" applyAlignment="1">
      <alignment wrapText="1"/>
    </xf>
    <xf numFmtId="1" fontId="30" fillId="0" borderId="0" xfId="289" applyNumberFormat="1" applyBorder="1" applyAlignment="1">
      <alignment horizontal="right"/>
    </xf>
    <xf numFmtId="0" fontId="30" fillId="0" borderId="0" xfId="289" applyFont="1" applyBorder="1" applyAlignment="1">
      <alignment horizontal="right"/>
    </xf>
    <xf numFmtId="0" fontId="30" fillId="0" borderId="0" xfId="289" applyBorder="1" applyAlignment="1">
      <alignment horizontal="right"/>
    </xf>
    <xf numFmtId="0" fontId="31" fillId="0" borderId="0" xfId="1" applyNumberFormat="1" applyFont="1" applyFill="1" applyBorder="1" applyAlignment="1" applyProtection="1"/>
    <xf numFmtId="2" fontId="30" fillId="0" borderId="0" xfId="289" applyNumberFormat="1" applyBorder="1"/>
    <xf numFmtId="0" fontId="30" fillId="0" borderId="0" xfId="289" applyBorder="1" applyAlignment="1">
      <alignment horizontal="center"/>
    </xf>
    <xf numFmtId="0" fontId="30" fillId="0" borderId="0" xfId="289" applyNumberFormat="1" applyFont="1" applyAlignment="1">
      <alignment vertical="center"/>
    </xf>
    <xf numFmtId="49" fontId="30" fillId="0" borderId="0" xfId="289" applyNumberFormat="1" applyFont="1" applyAlignment="1">
      <alignment horizontal="right"/>
    </xf>
    <xf numFmtId="0" fontId="30" fillId="0" borderId="0" xfId="289" applyFont="1" applyAlignment="1">
      <alignment vertical="center"/>
    </xf>
    <xf numFmtId="1" fontId="30" fillId="0" borderId="0" xfId="289" applyNumberFormat="1" applyBorder="1" applyAlignment="1"/>
    <xf numFmtId="0" fontId="30" fillId="0" borderId="0" xfId="289" applyFont="1" applyBorder="1"/>
    <xf numFmtId="0" fontId="30" fillId="0" borderId="0" xfId="290" applyFont="1"/>
    <xf numFmtId="1" fontId="30" fillId="0" borderId="0" xfId="290" applyNumberFormat="1" applyBorder="1" applyAlignment="1">
      <alignment horizontal="right"/>
    </xf>
    <xf numFmtId="0" fontId="30" fillId="0" borderId="0" xfId="290" applyFont="1" applyBorder="1" applyAlignment="1">
      <alignment horizontal="right"/>
    </xf>
    <xf numFmtId="2" fontId="30" fillId="0" borderId="0" xfId="290" applyNumberFormat="1" applyBorder="1"/>
    <xf numFmtId="0" fontId="30" fillId="0" borderId="0" xfId="290" applyBorder="1" applyAlignment="1">
      <alignment horizontal="center"/>
    </xf>
    <xf numFmtId="0" fontId="30" fillId="0" borderId="0" xfId="290"/>
    <xf numFmtId="0" fontId="30" fillId="0" borderId="0" xfId="290" applyFont="1" applyBorder="1" applyAlignment="1">
      <alignment wrapText="1"/>
    </xf>
    <xf numFmtId="0" fontId="30" fillId="0" borderId="0" xfId="290" applyBorder="1" applyAlignment="1">
      <alignment horizontal="right"/>
    </xf>
    <xf numFmtId="49" fontId="30" fillId="0" borderId="0" xfId="289" applyNumberFormat="1" applyFont="1" applyAlignment="1">
      <alignment horizontal="left"/>
    </xf>
    <xf numFmtId="0" fontId="0" fillId="0" borderId="0" xfId="0" applyNumberFormat="1" applyFont="1" applyAlignment="1">
      <alignment horizontal="right"/>
    </xf>
    <xf numFmtId="0" fontId="0" fillId="0" borderId="0" xfId="0" applyNumberFormat="1" applyFont="1" applyBorder="1" applyAlignment="1">
      <alignment horizontal="right"/>
    </xf>
    <xf numFmtId="2" fontId="30" fillId="0" borderId="0" xfId="289" applyNumberFormat="1" applyBorder="1" applyAlignment="1">
      <alignment horizontal="right"/>
    </xf>
    <xf numFmtId="2" fontId="0" fillId="0" borderId="0" xfId="0" applyNumberFormat="1" applyAlignment="1">
      <alignment horizontal="right"/>
    </xf>
    <xf numFmtId="2" fontId="30" fillId="0" borderId="0" xfId="290" applyNumberFormat="1" applyBorder="1" applyAlignment="1">
      <alignment horizontal="right"/>
    </xf>
    <xf numFmtId="0" fontId="0" fillId="22" borderId="0" xfId="0" applyFont="1" applyFill="1" applyBorder="1" applyAlignment="1">
      <alignment wrapText="1"/>
    </xf>
    <xf numFmtId="0" fontId="30" fillId="0" borderId="7" xfId="289" applyFont="1" applyBorder="1" applyAlignment="1">
      <alignment vertical="center"/>
    </xf>
    <xf numFmtId="0" fontId="0" fillId="23" borderId="0" xfId="0" applyFont="1" applyFill="1" applyBorder="1" applyAlignment="1">
      <alignment wrapText="1"/>
    </xf>
    <xf numFmtId="0" fontId="26" fillId="23" borderId="0" xfId="0" applyFont="1" applyFill="1" applyBorder="1" applyAlignment="1">
      <alignment horizontal="left" vertical="center" wrapText="1"/>
    </xf>
    <xf numFmtId="0" fontId="0" fillId="22" borderId="0" xfId="0" applyFont="1" applyFill="1" applyBorder="1" applyAlignment="1">
      <alignment horizontal="left" vertical="center" wrapText="1"/>
    </xf>
    <xf numFmtId="0" fontId="0" fillId="0" borderId="7" xfId="0" applyBorder="1" applyAlignment="1">
      <alignment horizontal="left" wrapText="1"/>
    </xf>
    <xf numFmtId="0" fontId="0" fillId="23" borderId="0" xfId="0" applyFont="1" applyFill="1" applyBorder="1" applyAlignment="1">
      <alignment horizontal="left" vertical="center" wrapText="1"/>
    </xf>
    <xf numFmtId="0" fontId="0" fillId="0" borderId="7" xfId="0" applyBorder="1" applyAlignment="1">
      <alignment wrapText="1"/>
    </xf>
    <xf numFmtId="0" fontId="26" fillId="22" borderId="0" xfId="0" applyFont="1" applyFill="1" applyBorder="1" applyAlignment="1">
      <alignment horizontal="left" vertical="center" wrapText="1"/>
    </xf>
    <xf numFmtId="0" fontId="0" fillId="0" borderId="7" xfId="0" applyBorder="1" applyAlignment="1">
      <alignment horizontal="left" vertical="center" wrapText="1"/>
    </xf>
    <xf numFmtId="1" fontId="0" fillId="22" borderId="0" xfId="0" applyNumberFormat="1" applyFont="1" applyFill="1" applyBorder="1" applyAlignment="1">
      <alignment horizontal="center"/>
    </xf>
    <xf numFmtId="1" fontId="30" fillId="0" borderId="4" xfId="289" applyNumberFormat="1" applyBorder="1" applyAlignment="1"/>
    <xf numFmtId="1" fontId="0" fillId="23" borderId="0" xfId="0" applyNumberFormat="1" applyFont="1" applyFill="1" applyBorder="1" applyAlignment="1">
      <alignment horizontal="center"/>
    </xf>
    <xf numFmtId="1" fontId="0" fillId="0" borderId="4" xfId="0" applyNumberFormat="1" applyBorder="1" applyAlignment="1">
      <alignment horizontal="right"/>
    </xf>
    <xf numFmtId="1" fontId="30" fillId="0" borderId="4" xfId="289" applyNumberFormat="1" applyBorder="1" applyAlignment="1">
      <alignment horizontal="right"/>
    </xf>
    <xf numFmtId="1" fontId="0" fillId="23" borderId="0" xfId="0" applyNumberFormat="1" applyFont="1" applyFill="1" applyBorder="1" applyAlignment="1">
      <alignment horizontal="center" vertical="center"/>
    </xf>
    <xf numFmtId="1" fontId="0" fillId="22" borderId="0" xfId="0" applyNumberFormat="1" applyFont="1" applyFill="1" applyBorder="1" applyAlignment="1">
      <alignment horizontal="center" vertical="center"/>
    </xf>
    <xf numFmtId="0" fontId="30" fillId="0" borderId="4" xfId="289" applyFont="1" applyBorder="1" applyAlignment="1">
      <alignment horizontal="right"/>
    </xf>
    <xf numFmtId="0" fontId="0" fillId="23" borderId="0" xfId="0" applyFont="1" applyFill="1" applyBorder="1" applyAlignment="1">
      <alignment horizontal="center"/>
    </xf>
    <xf numFmtId="0" fontId="0" fillId="22" borderId="0" xfId="0" applyFont="1" applyFill="1" applyBorder="1" applyAlignment="1">
      <alignment horizontal="center"/>
    </xf>
    <xf numFmtId="0" fontId="30" fillId="0" borderId="4" xfId="289" applyBorder="1" applyAlignment="1">
      <alignment horizontal="right"/>
    </xf>
    <xf numFmtId="0" fontId="0" fillId="0" borderId="4" xfId="0" applyBorder="1" applyAlignment="1">
      <alignment horizontal="right"/>
    </xf>
    <xf numFmtId="0" fontId="0" fillId="23" borderId="0" xfId="0" applyFont="1" applyFill="1" applyBorder="1" applyAlignment="1">
      <alignment horizontal="center" vertical="center"/>
    </xf>
    <xf numFmtId="0" fontId="0" fillId="22" borderId="0" xfId="0" applyFont="1" applyFill="1" applyBorder="1" applyAlignment="1">
      <alignment horizontal="center" vertical="center"/>
    </xf>
    <xf numFmtId="0" fontId="0" fillId="0" borderId="4" xfId="0" applyFont="1" applyBorder="1" applyAlignment="1">
      <alignment horizontal="right"/>
    </xf>
    <xf numFmtId="0" fontId="0" fillId="0" borderId="4" xfId="0" applyFont="1" applyBorder="1" applyAlignment="1">
      <alignment horizontal="right" vertical="center"/>
    </xf>
    <xf numFmtId="0" fontId="1" fillId="22" borderId="0" xfId="1" applyFill="1" applyBorder="1" applyAlignment="1" applyProtection="1"/>
    <xf numFmtId="0" fontId="31" fillId="0" borderId="4" xfId="1" applyNumberFormat="1" applyFont="1" applyFill="1" applyBorder="1" applyAlignment="1" applyProtection="1"/>
    <xf numFmtId="0" fontId="1" fillId="23" borderId="0" xfId="1" applyFill="1" applyBorder="1" applyAlignment="1" applyProtection="1"/>
    <xf numFmtId="0" fontId="0" fillId="0" borderId="4" xfId="0" applyFont="1" applyBorder="1" applyAlignment="1">
      <alignment horizontal="center"/>
    </xf>
    <xf numFmtId="0" fontId="1" fillId="23" borderId="0" xfId="1" applyFont="1" applyFill="1" applyBorder="1" applyAlignment="1" applyProtection="1">
      <alignment horizontal="left" vertical="center" wrapText="1"/>
    </xf>
    <xf numFmtId="0" fontId="1" fillId="22" borderId="0" xfId="1" applyFont="1" applyFill="1" applyBorder="1" applyAlignment="1" applyProtection="1">
      <alignment horizontal="left" vertical="center" wrapText="1"/>
    </xf>
    <xf numFmtId="0" fontId="1" fillId="0" borderId="4" xfId="1" applyBorder="1" applyAlignment="1" applyProtection="1"/>
    <xf numFmtId="0" fontId="1" fillId="23" borderId="0" xfId="1" applyFont="1" applyFill="1" applyBorder="1" applyAlignment="1" applyProtection="1">
      <alignment horizontal="left" wrapText="1"/>
    </xf>
    <xf numFmtId="2" fontId="0" fillId="22" borderId="0" xfId="0" applyNumberFormat="1" applyFont="1" applyFill="1" applyBorder="1" applyAlignment="1">
      <alignment horizontal="right"/>
    </xf>
    <xf numFmtId="2" fontId="30" fillId="0" borderId="4" xfId="289" applyNumberFormat="1" applyBorder="1" applyAlignment="1">
      <alignment horizontal="right"/>
    </xf>
    <xf numFmtId="2" fontId="0" fillId="23" borderId="0" xfId="0" applyNumberFormat="1" applyFont="1" applyFill="1" applyBorder="1" applyAlignment="1">
      <alignment horizontal="right"/>
    </xf>
    <xf numFmtId="2" fontId="0" fillId="0" borderId="4" xfId="0" applyNumberFormat="1" applyBorder="1" applyAlignment="1">
      <alignment horizontal="right"/>
    </xf>
    <xf numFmtId="2" fontId="0" fillId="23" borderId="0" xfId="0" applyNumberFormat="1" applyFont="1" applyFill="1" applyBorder="1" applyAlignment="1">
      <alignment horizontal="right" vertical="center"/>
    </xf>
    <xf numFmtId="2" fontId="0" fillId="22" borderId="0" xfId="0" applyNumberFormat="1" applyFont="1" applyFill="1" applyBorder="1" applyAlignment="1">
      <alignment horizontal="right" vertical="center"/>
    </xf>
    <xf numFmtId="0" fontId="30" fillId="0" borderId="4" xfId="289" applyBorder="1" applyAlignment="1">
      <alignment horizontal="center"/>
    </xf>
    <xf numFmtId="0" fontId="0" fillId="0" borderId="4" xfId="0" applyBorder="1" applyAlignment="1">
      <alignment horizontal="center"/>
    </xf>
    <xf numFmtId="0" fontId="0" fillId="22" borderId="0" xfId="0" applyFont="1" applyFill="1" applyBorder="1"/>
    <xf numFmtId="49" fontId="30" fillId="0" borderId="4" xfId="289" applyNumberFormat="1" applyFont="1" applyBorder="1" applyAlignment="1">
      <alignment horizontal="left"/>
    </xf>
    <xf numFmtId="0" fontId="0" fillId="23" borderId="0" xfId="0" applyFont="1" applyFill="1" applyBorder="1"/>
    <xf numFmtId="0" fontId="0" fillId="0" borderId="4" xfId="0" applyBorder="1"/>
    <xf numFmtId="0" fontId="30" fillId="0" borderId="9" xfId="289" applyBorder="1"/>
    <xf numFmtId="0" fontId="0" fillId="0" borderId="9" xfId="0" applyBorder="1"/>
    <xf numFmtId="0" fontId="0" fillId="0" borderId="7" xfId="0" applyBorder="1" applyAlignment="1">
      <alignment horizontal="left" vertical="center"/>
    </xf>
    <xf numFmtId="0" fontId="30" fillId="0" borderId="0" xfId="289" applyFont="1" applyBorder="1" applyAlignment="1">
      <alignment vertical="center"/>
    </xf>
    <xf numFmtId="0" fontId="30" fillId="0" borderId="7" xfId="289" applyNumberFormat="1" applyFont="1" applyBorder="1" applyAlignment="1">
      <alignment vertical="center"/>
    </xf>
    <xf numFmtId="0" fontId="28" fillId="0" borderId="7" xfId="0" applyFont="1" applyBorder="1" applyAlignment="1">
      <alignment wrapText="1"/>
    </xf>
    <xf numFmtId="0" fontId="0" fillId="0" borderId="0" xfId="0" applyFont="1" applyBorder="1" applyAlignment="1">
      <alignment horizontal="left"/>
    </xf>
    <xf numFmtId="0" fontId="30" fillId="0" borderId="7" xfId="290" applyFont="1" applyBorder="1" applyAlignment="1">
      <alignment wrapText="1"/>
    </xf>
    <xf numFmtId="0" fontId="30" fillId="0" borderId="7" xfId="290" applyFont="1" applyBorder="1"/>
    <xf numFmtId="1" fontId="0" fillId="0" borderId="4" xfId="0" applyNumberFormat="1" applyBorder="1" applyAlignment="1">
      <alignment horizontal="right" vertical="center"/>
    </xf>
    <xf numFmtId="1" fontId="30" fillId="0" borderId="4" xfId="290" applyNumberFormat="1" applyBorder="1" applyAlignment="1">
      <alignment horizontal="right"/>
    </xf>
    <xf numFmtId="0" fontId="30" fillId="0" borderId="4" xfId="290" applyFont="1" applyBorder="1" applyAlignment="1">
      <alignment horizontal="right"/>
    </xf>
    <xf numFmtId="0" fontId="0" fillId="0" borderId="4" xfId="0" applyBorder="1" applyAlignment="1">
      <alignment horizontal="right" vertical="center"/>
    </xf>
    <xf numFmtId="0" fontId="0" fillId="0" borderId="4" xfId="0" applyFont="1" applyBorder="1" applyAlignment="1">
      <alignment horizontal="right" wrapText="1"/>
    </xf>
    <xf numFmtId="0" fontId="30" fillId="0" borderId="4" xfId="290" applyBorder="1" applyAlignment="1">
      <alignment horizontal="right"/>
    </xf>
    <xf numFmtId="0" fontId="1" fillId="0" borderId="4" xfId="1" applyBorder="1" applyAlignment="1" applyProtection="1">
      <alignment horizontal="center" vertical="center"/>
    </xf>
    <xf numFmtId="0" fontId="29" fillId="0" borderId="4" xfId="1" applyFont="1" applyBorder="1" applyAlignment="1" applyProtection="1"/>
    <xf numFmtId="2" fontId="0" fillId="0" borderId="4" xfId="0" applyNumberFormat="1" applyBorder="1" applyAlignment="1">
      <alignment horizontal="right" vertical="center"/>
    </xf>
    <xf numFmtId="0" fontId="0" fillId="0" borderId="4" xfId="0" applyNumberFormat="1" applyFont="1" applyBorder="1" applyAlignment="1">
      <alignment horizontal="right"/>
    </xf>
    <xf numFmtId="2" fontId="30" fillId="0" borderId="4" xfId="290" applyNumberFormat="1" applyBorder="1" applyAlignment="1">
      <alignment horizontal="right"/>
    </xf>
    <xf numFmtId="0" fontId="30" fillId="0" borderId="4" xfId="290" applyBorder="1" applyAlignment="1">
      <alignment horizontal="center"/>
    </xf>
    <xf numFmtId="49" fontId="30" fillId="0" borderId="0" xfId="289" applyNumberFormat="1" applyFont="1" applyBorder="1" applyAlignment="1">
      <alignment horizontal="left"/>
    </xf>
    <xf numFmtId="0" fontId="30" fillId="0" borderId="0" xfId="289" applyBorder="1"/>
    <xf numFmtId="0" fontId="30" fillId="0" borderId="4" xfId="290" applyBorder="1"/>
    <xf numFmtId="0" fontId="30" fillId="0" borderId="9" xfId="290" applyBorder="1"/>
    <xf numFmtId="0" fontId="0" fillId="2" borderId="0" xfId="0" applyFill="1" applyBorder="1" applyAlignment="1">
      <alignment horizontal="right"/>
    </xf>
    <xf numFmtId="0" fontId="0" fillId="23" borderId="0" xfId="0" applyFont="1" applyFill="1" applyBorder="1" applyAlignment="1">
      <alignment horizontal="right"/>
    </xf>
    <xf numFmtId="0" fontId="0" fillId="22" borderId="0" xfId="0" applyFont="1" applyFill="1" applyBorder="1" applyAlignment="1">
      <alignment horizontal="right" vertical="center"/>
    </xf>
    <xf numFmtId="0" fontId="0" fillId="23" borderId="0" xfId="0" applyFont="1" applyFill="1" applyBorder="1" applyAlignment="1">
      <alignment horizontal="right" vertical="center"/>
    </xf>
    <xf numFmtId="0" fontId="30" fillId="0" borderId="0" xfId="290" applyFont="1" applyAlignment="1">
      <alignment horizontal="right"/>
    </xf>
    <xf numFmtId="0" fontId="26" fillId="22" borderId="0" xfId="0" applyFont="1" applyFill="1" applyBorder="1" applyAlignment="1">
      <alignment horizontal="right" vertical="center"/>
    </xf>
    <xf numFmtId="0" fontId="0" fillId="0" borderId="0" xfId="0" applyBorder="1" applyAlignment="1">
      <alignment horizontal="left" vertical="center"/>
    </xf>
    <xf numFmtId="0" fontId="28" fillId="0" borderId="0" xfId="0" applyFont="1" applyBorder="1" applyAlignment="1">
      <alignment wrapText="1"/>
    </xf>
    <xf numFmtId="0" fontId="0" fillId="0" borderId="0" xfId="0" applyFont="1" applyBorder="1" applyAlignment="1">
      <alignment horizontal="right" wrapText="1"/>
    </xf>
    <xf numFmtId="0" fontId="1" fillId="0" borderId="0" xfId="1" applyBorder="1" applyAlignment="1" applyProtection="1">
      <alignment horizontal="right"/>
    </xf>
    <xf numFmtId="0" fontId="1" fillId="23" borderId="0" xfId="1" applyFill="1" applyBorder="1" applyAlignment="1" applyProtection="1">
      <alignment horizontal="right"/>
    </xf>
    <xf numFmtId="0" fontId="1" fillId="23" borderId="0" xfId="1" applyFont="1" applyFill="1" applyBorder="1" applyAlignment="1" applyProtection="1">
      <alignment horizontal="right" vertical="center"/>
    </xf>
    <xf numFmtId="0" fontId="1" fillId="22" borderId="0" xfId="1" applyFill="1" applyBorder="1" applyAlignment="1" applyProtection="1">
      <alignment horizontal="right"/>
    </xf>
    <xf numFmtId="0" fontId="29" fillId="0" borderId="0" xfId="1" applyFont="1" applyBorder="1" applyAlignment="1" applyProtection="1">
      <alignment horizontal="right" wrapText="1"/>
    </xf>
    <xf numFmtId="0" fontId="1" fillId="0" borderId="0" xfId="1" applyAlignment="1" applyProtection="1">
      <alignment horizontal="right" wrapText="1"/>
    </xf>
    <xf numFmtId="0" fontId="1" fillId="22" borderId="0" xfId="1" applyFont="1" applyFill="1" applyBorder="1" applyAlignment="1" applyProtection="1">
      <alignment horizontal="right"/>
    </xf>
    <xf numFmtId="0" fontId="1" fillId="23" borderId="0" xfId="1" applyFont="1" applyFill="1" applyBorder="1" applyAlignment="1" applyProtection="1">
      <alignment horizontal="right"/>
    </xf>
    <xf numFmtId="14" fontId="0" fillId="0" borderId="0" xfId="0" applyNumberFormat="1" applyBorder="1" applyAlignment="1">
      <alignment horizontal="center"/>
    </xf>
    <xf numFmtId="0" fontId="22" fillId="0" borderId="0" xfId="0" applyFont="1" applyBorder="1" applyAlignment="1">
      <alignment vertical="center"/>
    </xf>
    <xf numFmtId="14" fontId="30" fillId="0" borderId="0" xfId="289" applyNumberFormat="1" applyBorder="1" applyAlignment="1">
      <alignment horizontal="center"/>
    </xf>
    <xf numFmtId="14" fontId="0" fillId="0" borderId="4" xfId="0" applyNumberFormat="1" applyBorder="1" applyAlignment="1">
      <alignment horizontal="center"/>
    </xf>
    <xf numFmtId="14" fontId="30" fillId="0" borderId="4" xfId="289" applyNumberFormat="1" applyBorder="1" applyAlignment="1">
      <alignment horizontal="center"/>
    </xf>
    <xf numFmtId="14" fontId="0" fillId="22" borderId="0" xfId="0" applyNumberFormat="1" applyFont="1" applyFill="1" applyBorder="1" applyAlignment="1">
      <alignment horizontal="center"/>
    </xf>
    <xf numFmtId="14" fontId="0" fillId="23" borderId="0" xfId="0" applyNumberFormat="1" applyFont="1" applyFill="1" applyBorder="1" applyAlignment="1">
      <alignment horizontal="center"/>
    </xf>
    <xf numFmtId="14" fontId="30" fillId="0" borderId="0" xfId="289" applyNumberFormat="1" applyAlignment="1">
      <alignment horizontal="center"/>
    </xf>
    <xf numFmtId="14" fontId="0" fillId="23" borderId="0" xfId="0" applyNumberFormat="1" applyFont="1" applyFill="1" applyBorder="1" applyAlignment="1">
      <alignment horizontal="center" vertical="center"/>
    </xf>
    <xf numFmtId="14" fontId="0" fillId="0" borderId="0" xfId="0" applyNumberFormat="1" applyFont="1" applyBorder="1" applyAlignment="1">
      <alignment horizontal="center"/>
    </xf>
    <xf numFmtId="0" fontId="0" fillId="0" borderId="0" xfId="0" applyFont="1" applyAlignment="1">
      <alignment horizontal="left" wrapText="1"/>
    </xf>
    <xf numFmtId="0" fontId="0" fillId="0" borderId="0" xfId="0" applyFont="1" applyAlignment="1">
      <alignment horizontal="right" wrapText="1"/>
    </xf>
  </cellXfs>
  <cellStyles count="291">
    <cellStyle name="Excel Built-in Normal" xfId="289"/>
    <cellStyle name="Excel Built-in Normal 1" xfId="290"/>
    <cellStyle name="Hyperlink 2" xfId="3"/>
    <cellStyle name="Hyperlink 3" xfId="4"/>
    <cellStyle name="Link" xfId="1" builtinId="8"/>
    <cellStyle name="Normal_Chassis" xfId="5"/>
    <cellStyle name="SAPBEXaggData" xfId="6"/>
    <cellStyle name="SAPBEXaggDataEmph" xfId="7"/>
    <cellStyle name="SAPBEXaggItem" xfId="8"/>
    <cellStyle name="SAPBEXaggItemX" xfId="9"/>
    <cellStyle name="SAPBEXchaText" xfId="10"/>
    <cellStyle name="SAPBEXexcBad7" xfId="11"/>
    <cellStyle name="SAPBEXexcBad8" xfId="12"/>
    <cellStyle name="SAPBEXexcBad9" xfId="13"/>
    <cellStyle name="SAPBEXexcCritical4" xfId="14"/>
    <cellStyle name="SAPBEXexcCritical5" xfId="15"/>
    <cellStyle name="SAPBEXexcCritical6" xfId="16"/>
    <cellStyle name="SAPBEXexcGood1" xfId="17"/>
    <cellStyle name="SAPBEXexcGood2" xfId="18"/>
    <cellStyle name="SAPBEXexcGood3" xfId="19"/>
    <cellStyle name="SAPBEXfilterDrill" xfId="20"/>
    <cellStyle name="SAPBEXfilterItem" xfId="21"/>
    <cellStyle name="SAPBEXfilterText" xfId="22"/>
    <cellStyle name="SAPBEXformats" xfId="23"/>
    <cellStyle name="SAPBEXheaderItem" xfId="24"/>
    <cellStyle name="SAPBEXheaderText" xfId="25"/>
    <cellStyle name="SAPBEXHLevel0" xfId="26"/>
    <cellStyle name="SAPBEXHLevel0X" xfId="27"/>
    <cellStyle name="SAPBEXHLevel1" xfId="28"/>
    <cellStyle name="SAPBEXHLevel1X" xfId="29"/>
    <cellStyle name="SAPBEXHLevel2" xfId="30"/>
    <cellStyle name="SAPBEXHLevel2X" xfId="31"/>
    <cellStyle name="SAPBEXHLevel3" xfId="32"/>
    <cellStyle name="SAPBEXHLevel3X" xfId="33"/>
    <cellStyle name="SAPBEXresData" xfId="34"/>
    <cellStyle name="SAPBEXresDataEmph" xfId="35"/>
    <cellStyle name="SAPBEXresItem" xfId="36"/>
    <cellStyle name="SAPBEXresItemX" xfId="37"/>
    <cellStyle name="SAPBEXstdData" xfId="38"/>
    <cellStyle name="SAPBEXstdDataEmph" xfId="39"/>
    <cellStyle name="SAPBEXstdItem" xfId="40"/>
    <cellStyle name="SAPBEXstdItemX" xfId="41"/>
    <cellStyle name="SAPBEXtitle" xfId="42"/>
    <cellStyle name="SAPBEXundefined" xfId="43"/>
    <cellStyle name="Standard" xfId="0" builtinId="0"/>
    <cellStyle name="Standard 10" xfId="44"/>
    <cellStyle name="Standard 10 10" xfId="45"/>
    <cellStyle name="Standard 10 11" xfId="46"/>
    <cellStyle name="Standard 10 2" xfId="47"/>
    <cellStyle name="Standard 10 2 2" xfId="48"/>
    <cellStyle name="Standard 10 3" xfId="49"/>
    <cellStyle name="Standard 10 3 2" xfId="50"/>
    <cellStyle name="Standard 10 4" xfId="51"/>
    <cellStyle name="Standard 10 5" xfId="52"/>
    <cellStyle name="Standard 10 6" xfId="53"/>
    <cellStyle name="Standard 10 7" xfId="54"/>
    <cellStyle name="Standard 10 8" xfId="55"/>
    <cellStyle name="Standard 10 9" xfId="56"/>
    <cellStyle name="Standard 11" xfId="57"/>
    <cellStyle name="Standard 11 10" xfId="58"/>
    <cellStyle name="Standard 11 11" xfId="59"/>
    <cellStyle name="Standard 11 2" xfId="60"/>
    <cellStyle name="Standard 11 2 2" xfId="61"/>
    <cellStyle name="Standard 11 3" xfId="62"/>
    <cellStyle name="Standard 11 3 2" xfId="63"/>
    <cellStyle name="Standard 11 4" xfId="64"/>
    <cellStyle name="Standard 11 5" xfId="65"/>
    <cellStyle name="Standard 11 6" xfId="66"/>
    <cellStyle name="Standard 11 7" xfId="67"/>
    <cellStyle name="Standard 11 8" xfId="68"/>
    <cellStyle name="Standard 11 9" xfId="69"/>
    <cellStyle name="Standard 12" xfId="70"/>
    <cellStyle name="Standard 12 10" xfId="71"/>
    <cellStyle name="Standard 12 11" xfId="72"/>
    <cellStyle name="Standard 12 2" xfId="73"/>
    <cellStyle name="Standard 12 2 2" xfId="74"/>
    <cellStyle name="Standard 12 3" xfId="75"/>
    <cellStyle name="Standard 12 3 2" xfId="76"/>
    <cellStyle name="Standard 12 4" xfId="77"/>
    <cellStyle name="Standard 12 5" xfId="78"/>
    <cellStyle name="Standard 12 6" xfId="79"/>
    <cellStyle name="Standard 12 7" xfId="80"/>
    <cellStyle name="Standard 12 8" xfId="81"/>
    <cellStyle name="Standard 12 9" xfId="82"/>
    <cellStyle name="Standard 13" xfId="83"/>
    <cellStyle name="Standard 13 10" xfId="84"/>
    <cellStyle name="Standard 13 11" xfId="85"/>
    <cellStyle name="Standard 13 2" xfId="86"/>
    <cellStyle name="Standard 13 2 2" xfId="87"/>
    <cellStyle name="Standard 13 3" xfId="88"/>
    <cellStyle name="Standard 13 3 2" xfId="89"/>
    <cellStyle name="Standard 13 4" xfId="90"/>
    <cellStyle name="Standard 13 5" xfId="91"/>
    <cellStyle name="Standard 13 6" xfId="92"/>
    <cellStyle name="Standard 13 7" xfId="93"/>
    <cellStyle name="Standard 13 8" xfId="94"/>
    <cellStyle name="Standard 13 9" xfId="95"/>
    <cellStyle name="Standard 14" xfId="96"/>
    <cellStyle name="Standard 14 10" xfId="97"/>
    <cellStyle name="Standard 14 11" xfId="98"/>
    <cellStyle name="Standard 14 2" xfId="99"/>
    <cellStyle name="Standard 14 2 2" xfId="100"/>
    <cellStyle name="Standard 14 3" xfId="101"/>
    <cellStyle name="Standard 14 3 2" xfId="102"/>
    <cellStyle name="Standard 14 4" xfId="103"/>
    <cellStyle name="Standard 14 5" xfId="104"/>
    <cellStyle name="Standard 14 6" xfId="105"/>
    <cellStyle name="Standard 14 7" xfId="106"/>
    <cellStyle name="Standard 14 8" xfId="107"/>
    <cellStyle name="Standard 14 9" xfId="108"/>
    <cellStyle name="Standard 15" xfId="109"/>
    <cellStyle name="Standard 15 10" xfId="110"/>
    <cellStyle name="Standard 15 11" xfId="111"/>
    <cellStyle name="Standard 15 2" xfId="112"/>
    <cellStyle name="Standard 15 2 2" xfId="113"/>
    <cellStyle name="Standard 15 3" xfId="114"/>
    <cellStyle name="Standard 15 3 2" xfId="115"/>
    <cellStyle name="Standard 15 4" xfId="116"/>
    <cellStyle name="Standard 15 5" xfId="117"/>
    <cellStyle name="Standard 15 6" xfId="118"/>
    <cellStyle name="Standard 15 7" xfId="119"/>
    <cellStyle name="Standard 15 8" xfId="120"/>
    <cellStyle name="Standard 15 9" xfId="121"/>
    <cellStyle name="Standard 16" xfId="122"/>
    <cellStyle name="Standard 17" xfId="123"/>
    <cellStyle name="Standard 18" xfId="124"/>
    <cellStyle name="Standard 19" xfId="125"/>
    <cellStyle name="Standard 2" xfId="2"/>
    <cellStyle name="Standard 2 10" xfId="127"/>
    <cellStyle name="Standard 2 11" xfId="128"/>
    <cellStyle name="Standard 2 12" xfId="129"/>
    <cellStyle name="Standard 2 12 2" xfId="130"/>
    <cellStyle name="Standard 2 13" xfId="126"/>
    <cellStyle name="Standard 2 2" xfId="131"/>
    <cellStyle name="Standard 2 2 2" xfId="132"/>
    <cellStyle name="Standard 2 3" xfId="133"/>
    <cellStyle name="Standard 2 4" xfId="134"/>
    <cellStyle name="Standard 2 4 2" xfId="135"/>
    <cellStyle name="Standard 2 5" xfId="136"/>
    <cellStyle name="Standard 2 6" xfId="137"/>
    <cellStyle name="Standard 2 7" xfId="138"/>
    <cellStyle name="Standard 2 8" xfId="139"/>
    <cellStyle name="Standard 2 9" xfId="140"/>
    <cellStyle name="Standard 20" xfId="141"/>
    <cellStyle name="Standard 21" xfId="142"/>
    <cellStyle name="Standard 22" xfId="143"/>
    <cellStyle name="Standard 23" xfId="144"/>
    <cellStyle name="Standard 24" xfId="145"/>
    <cellStyle name="Standard 25" xfId="146"/>
    <cellStyle name="Standard 26" xfId="147"/>
    <cellStyle name="Standard 27" xfId="148"/>
    <cellStyle name="Standard 28" xfId="149"/>
    <cellStyle name="Standard 29" xfId="150"/>
    <cellStyle name="Standard 3" xfId="151"/>
    <cellStyle name="Standard 3 2" xfId="152"/>
    <cellStyle name="Standard 3 2 2" xfId="153"/>
    <cellStyle name="Standard 3 2 3" xfId="154"/>
    <cellStyle name="Standard 3 3" xfId="155"/>
    <cellStyle name="Standard 3 4" xfId="156"/>
    <cellStyle name="Standard 3 5" xfId="157"/>
    <cellStyle name="Standard 30" xfId="158"/>
    <cellStyle name="Standard 31" xfId="159"/>
    <cellStyle name="Standard 31 2" xfId="160"/>
    <cellStyle name="Standard 32" xfId="161"/>
    <cellStyle name="Standard 33" xfId="162"/>
    <cellStyle name="Standard 34" xfId="163"/>
    <cellStyle name="Standard 34 2" xfId="164"/>
    <cellStyle name="Standard 35" xfId="165"/>
    <cellStyle name="Standard 36" xfId="166"/>
    <cellStyle name="Standard 37" xfId="167"/>
    <cellStyle name="Standard 38" xfId="168"/>
    <cellStyle name="Standard 39" xfId="169"/>
    <cellStyle name="Standard 4" xfId="170"/>
    <cellStyle name="Standard 4 10" xfId="171"/>
    <cellStyle name="Standard 4 11" xfId="172"/>
    <cellStyle name="Standard 4 12" xfId="173"/>
    <cellStyle name="Standard 4 2" xfId="174"/>
    <cellStyle name="Standard 4 2 2" xfId="175"/>
    <cellStyle name="Standard 4 3" xfId="176"/>
    <cellStyle name="Standard 4 3 2" xfId="177"/>
    <cellStyle name="Standard 4 4" xfId="178"/>
    <cellStyle name="Standard 4 5" xfId="179"/>
    <cellStyle name="Standard 4 6" xfId="180"/>
    <cellStyle name="Standard 4 7" xfId="181"/>
    <cellStyle name="Standard 4 8" xfId="182"/>
    <cellStyle name="Standard 4 9" xfId="183"/>
    <cellStyle name="Standard 40" xfId="184"/>
    <cellStyle name="Standard 41" xfId="185"/>
    <cellStyle name="Standard 42" xfId="186"/>
    <cellStyle name="Standard 43" xfId="187"/>
    <cellStyle name="Standard 44" xfId="188"/>
    <cellStyle name="Standard 45" xfId="189"/>
    <cellStyle name="Standard 46" xfId="190"/>
    <cellStyle name="Standard 47" xfId="191"/>
    <cellStyle name="Standard 48" xfId="192"/>
    <cellStyle name="Standard 49" xfId="193"/>
    <cellStyle name="Standard 5" xfId="194"/>
    <cellStyle name="Standard 5 10" xfId="195"/>
    <cellStyle name="Standard 5 11" xfId="196"/>
    <cellStyle name="Standard 5 12" xfId="197"/>
    <cellStyle name="Standard 5 2" xfId="198"/>
    <cellStyle name="Standard 5 2 2" xfId="199"/>
    <cellStyle name="Standard 5 3" xfId="200"/>
    <cellStyle name="Standard 5 3 2" xfId="201"/>
    <cellStyle name="Standard 5 4" xfId="202"/>
    <cellStyle name="Standard 5 5" xfId="203"/>
    <cellStyle name="Standard 5 6" xfId="204"/>
    <cellStyle name="Standard 5 7" xfId="205"/>
    <cellStyle name="Standard 5 8" xfId="206"/>
    <cellStyle name="Standard 5 9" xfId="207"/>
    <cellStyle name="Standard 50" xfId="208"/>
    <cellStyle name="Standard 51" xfId="209"/>
    <cellStyle name="Standard 52" xfId="210"/>
    <cellStyle name="Standard 53" xfId="211"/>
    <cellStyle name="Standard 54" xfId="212"/>
    <cellStyle name="Standard 55" xfId="213"/>
    <cellStyle name="Standard 56" xfId="214"/>
    <cellStyle name="Standard 57" xfId="215"/>
    <cellStyle name="Standard 58" xfId="216"/>
    <cellStyle name="Standard 59" xfId="217"/>
    <cellStyle name="Standard 6" xfId="218"/>
    <cellStyle name="Standard 6 10" xfId="219"/>
    <cellStyle name="Standard 6 11" xfId="220"/>
    <cellStyle name="Standard 6 12" xfId="221"/>
    <cellStyle name="Standard 6 2" xfId="222"/>
    <cellStyle name="Standard 6 2 2" xfId="223"/>
    <cellStyle name="Standard 6 3" xfId="224"/>
    <cellStyle name="Standard 6 3 2" xfId="225"/>
    <cellStyle name="Standard 6 4" xfId="226"/>
    <cellStyle name="Standard 6 5" xfId="227"/>
    <cellStyle name="Standard 6 6" xfId="228"/>
    <cellStyle name="Standard 6 7" xfId="229"/>
    <cellStyle name="Standard 6 8" xfId="230"/>
    <cellStyle name="Standard 6 9" xfId="231"/>
    <cellStyle name="Standard 60" xfId="232"/>
    <cellStyle name="Standard 61" xfId="233"/>
    <cellStyle name="Standard 62" xfId="234"/>
    <cellStyle name="Standard 63" xfId="235"/>
    <cellStyle name="Standard 64" xfId="236"/>
    <cellStyle name="Standard 65" xfId="237"/>
    <cellStyle name="Standard 66" xfId="238"/>
    <cellStyle name="Standard 67" xfId="239"/>
    <cellStyle name="Standard 68" xfId="240"/>
    <cellStyle name="Standard 69" xfId="241"/>
    <cellStyle name="Standard 7" xfId="242"/>
    <cellStyle name="Standard 7 10" xfId="243"/>
    <cellStyle name="Standard 7 11" xfId="244"/>
    <cellStyle name="Standard 7 12" xfId="245"/>
    <cellStyle name="Standard 7 13" xfId="246"/>
    <cellStyle name="Standard 7 2" xfId="247"/>
    <cellStyle name="Standard 7 2 2" xfId="248"/>
    <cellStyle name="Standard 7 3" xfId="249"/>
    <cellStyle name="Standard 7 3 2" xfId="250"/>
    <cellStyle name="Standard 7 4" xfId="251"/>
    <cellStyle name="Standard 7 5" xfId="252"/>
    <cellStyle name="Standard 7 6" xfId="253"/>
    <cellStyle name="Standard 7 7" xfId="254"/>
    <cellStyle name="Standard 7 8" xfId="255"/>
    <cellStyle name="Standard 7 9" xfId="256"/>
    <cellStyle name="Standard 70" xfId="257"/>
    <cellStyle name="Standard 71" xfId="258"/>
    <cellStyle name="Standard 72" xfId="259"/>
    <cellStyle name="Standard 73" xfId="260"/>
    <cellStyle name="Standard 74" xfId="261"/>
    <cellStyle name="Standard 75" xfId="262"/>
    <cellStyle name="Standard 76" xfId="263"/>
    <cellStyle name="Standard 77" xfId="264"/>
    <cellStyle name="Standard 77 2" xfId="265"/>
    <cellStyle name="Standard 78" xfId="266"/>
    <cellStyle name="Standard 79" xfId="267"/>
    <cellStyle name="Standard 79 2" xfId="268"/>
    <cellStyle name="Standard 8" xfId="269"/>
    <cellStyle name="Standard 8 10" xfId="270"/>
    <cellStyle name="Standard 8 11" xfId="271"/>
    <cellStyle name="Standard 8 2" xfId="272"/>
    <cellStyle name="Standard 8 2 2" xfId="273"/>
    <cellStyle name="Standard 8 3" xfId="274"/>
    <cellStyle name="Standard 8 3 2" xfId="275"/>
    <cellStyle name="Standard 8 4" xfId="276"/>
    <cellStyle name="Standard 8 5" xfId="277"/>
    <cellStyle name="Standard 8 6" xfId="278"/>
    <cellStyle name="Standard 8 7" xfId="279"/>
    <cellStyle name="Standard 8 8" xfId="280"/>
    <cellStyle name="Standard 8 9" xfId="281"/>
    <cellStyle name="Standard 80" xfId="282"/>
    <cellStyle name="Standard 81" xfId="283"/>
    <cellStyle name="Standard 82" xfId="284"/>
    <cellStyle name="Standard 83" xfId="285"/>
    <cellStyle name="Standard 84" xfId="286"/>
    <cellStyle name="Standard 9" xfId="287"/>
    <cellStyle name="Standard 9 2" xfId="288"/>
  </cellStyles>
  <dxfs count="113">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condense val="0"/>
        <extend val="0"/>
        <color indexed="17"/>
      </font>
      <fill>
        <patternFill patternType="solid">
          <fgColor indexed="41"/>
          <bgColor indexed="42"/>
        </patternFill>
      </fill>
    </dxf>
    <dxf>
      <font>
        <b/>
        <i val="0"/>
        <condense val="0"/>
        <extend val="0"/>
        <color indexed="58"/>
      </font>
      <fill>
        <patternFill patternType="solid">
          <fgColor indexed="42"/>
          <bgColor indexed="41"/>
        </patternFill>
      </fill>
    </dxf>
    <dxf>
      <font>
        <b/>
        <i val="0"/>
        <condense val="0"/>
        <extend val="0"/>
        <color indexed="58"/>
      </font>
      <fill>
        <patternFill patternType="solid">
          <fgColor indexed="42"/>
          <bgColor indexed="41"/>
        </patternFill>
      </fill>
    </dxf>
    <dxf>
      <font>
        <b/>
        <i val="0"/>
        <color rgb="FF006100"/>
      </font>
      <fill>
        <patternFill>
          <bgColor rgb="FFC6EFCE"/>
        </patternFill>
      </fill>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numFmt numFmtId="2" formatCode="0.00"/>
    </dxf>
    <dxf>
      <numFmt numFmtId="2" formatCode="0.00"/>
    </dxf>
    <dxf>
      <numFmt numFmtId="2" formatCode="0.00"/>
    </dxf>
    <dxf>
      <numFmt numFmtId="2" formatCode="0.00"/>
    </dxf>
    <dxf>
      <alignment horizontal="right" vertical="bottom" textRotation="0" wrapText="0" relativeIndent="0" justifyLastLine="0" shrinkToFit="0" readingOrder="0"/>
    </dxf>
    <dxf>
      <alignment horizontal="right" vertical="bottom" textRotation="0" wrapText="0" indent="0" justifyLastLine="0" shrinkToFit="0" readingOrder="0"/>
    </dxf>
    <dxf>
      <alignment horizontal="right" vertical="bottom" textRotation="0" wrapText="0" relative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relative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relativeIndent="0" justifyLastLine="0" shrinkToFit="0" readingOrder="0"/>
    </dxf>
    <dxf>
      <alignment horizontal="general" vertical="bottom" textRotation="0" wrapText="1" indent="0" justifyLastLine="0" shrinkToFit="0" readingOrder="0"/>
    </dxf>
    <dxf>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color rgb="FF006100"/>
      </font>
      <fill>
        <patternFill>
          <bgColor rgb="FFC6EF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sz val="11"/>
        <color rgb="FF006100"/>
        <name val="Calibri"/>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right" textRotation="0" wrapText="0" indent="0" justifyLastLine="0" shrinkToFit="0" readingOrder="0"/>
    </dxf>
    <dxf>
      <numFmt numFmtId="2" formatCode="0.00"/>
      <alignment horizontal="right"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color rgb="FF006100"/>
      </font>
      <fill>
        <patternFill>
          <bgColor rgb="FFC6EFCE"/>
        </patternFill>
      </fill>
    </dxf>
    <dxf>
      <font>
        <b/>
        <i val="0"/>
        <condense val="0"/>
        <extend val="0"/>
        <color indexed="58"/>
      </font>
      <fill>
        <patternFill patternType="solid">
          <fgColor indexed="42"/>
          <bgColor indexed="41"/>
        </patternFill>
      </fill>
    </dxf>
    <dxf>
      <font>
        <b/>
        <i val="0"/>
        <condense val="0"/>
        <extend val="0"/>
        <color indexed="58"/>
      </font>
      <fill>
        <patternFill patternType="solid">
          <fgColor indexed="42"/>
          <bgColor indexed="41"/>
        </patternFill>
      </fill>
    </dxf>
    <dxf>
      <font>
        <b/>
        <i val="0"/>
        <condense val="0"/>
        <extend val="0"/>
        <color indexed="17"/>
      </font>
      <fill>
        <patternFill patternType="solid">
          <fgColor indexed="41"/>
          <bgColor indexed="42"/>
        </patternFill>
      </fill>
    </dxf>
    <dxf>
      <font>
        <b/>
        <i val="0"/>
        <condense val="0"/>
        <extend val="0"/>
        <color indexed="58"/>
      </font>
      <fill>
        <patternFill patternType="solid">
          <fgColor indexed="42"/>
          <bgColor indexed="41"/>
        </patternFill>
      </fill>
    </dxf>
    <dxf>
      <font>
        <b/>
        <i val="0"/>
        <condense val="0"/>
        <extend val="0"/>
        <color indexed="58"/>
      </font>
      <fill>
        <patternFill patternType="solid">
          <fgColor indexed="42"/>
          <bgColor indexed="41"/>
        </patternFill>
      </fill>
    </dxf>
    <dxf>
      <font>
        <b/>
        <i val="0"/>
        <color rgb="FF006100"/>
      </font>
      <fill>
        <patternFill>
          <bgColor rgb="FFC6EFCE"/>
        </patternFill>
      </fill>
    </dxf>
    <dxf>
      <font>
        <b/>
        <sz val="11"/>
        <color rgb="FF006100"/>
        <name val="Calibri"/>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
      <font>
        <b/>
        <i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elle1" displayName="Tabelle1" ref="A3:K87" totalsRowCount="1" headerRowDxfId="99">
  <autoFilter ref="A3:K86"/>
  <tableColumns count="11">
    <tableColumn id="2" name="Bezeichnung" dataDxfId="98" totalsRowDxfId="7"/>
    <tableColumn id="3" name="Anzahl" dataDxfId="97" totalsRowDxfId="6"/>
    <tableColumn id="4" name="Anbieter" dataDxfId="96" totalsRowDxfId="5"/>
    <tableColumn id="5" name="Bestellnummer" dataDxfId="95" totalsRowDxfId="4"/>
    <tableColumn id="6" name="Link"/>
    <tableColumn id="7" name="Preis/Stck." dataDxfId="94" totalsRowDxfId="3"/>
    <tableColumn id="8" name="Preis ges." totalsRowFunction="sum" dataDxfId="93" totalsRowDxfId="2">
      <calculatedColumnFormula>Tabelle1[[#This Row],[Anzahl]]*Tabelle1[[#This Row],[Preis/Stck.]]</calculatedColumnFormula>
    </tableColumn>
    <tableColumn id="9" name="Bestellt?" dataDxfId="92" totalsRowDxfId="1"/>
    <tableColumn id="10" name="Erledigt?" dataDxfId="91" totalsRowDxfId="0"/>
    <tableColumn id="1" name="Projektname"/>
    <tableColumn id="11" name="ggf. Bemerkung"/>
  </tableColumns>
  <tableStyleInfo name="TableStyleMedium9" showFirstColumn="0" showLastColumn="0" showRowStripes="1" showColumnStripes="0"/>
</table>
</file>

<file path=xl/tables/table2.xml><?xml version="1.0" encoding="utf-8"?>
<table xmlns="http://schemas.openxmlformats.org/spreadsheetml/2006/main" id="5" name="Tabelle136" displayName="Tabelle136" ref="A3:K37" totalsRowCount="1" headerRowDxfId="87">
  <autoFilter ref="A3:K36"/>
  <tableColumns count="11">
    <tableColumn id="2" name="Bezeichnung" dataDxfId="86" totalsRowDxfId="31"/>
    <tableColumn id="3" name="Anzahl" dataDxfId="85" totalsRowDxfId="30"/>
    <tableColumn id="4" name="Anbieter" dataDxfId="84" totalsRowDxfId="29"/>
    <tableColumn id="5" name="Bestellnummer" dataDxfId="83" totalsRowDxfId="28"/>
    <tableColumn id="6" name="Link"/>
    <tableColumn id="7" name="Preis/Stck." dataDxfId="82" totalsRowDxfId="27"/>
    <tableColumn id="8" name="Preis ges." totalsRowFunction="sum" dataDxfId="81" totalsRowDxfId="26">
      <calculatedColumnFormula>Tabelle136[[#This Row],[Anzahl]]*Tabelle136[[#This Row],[Preis/Stck.]]</calculatedColumnFormula>
    </tableColumn>
    <tableColumn id="9" name="Bestellt?" dataDxfId="80" totalsRowDxfId="25"/>
    <tableColumn id="10" name="Erledigt?" dataDxfId="79" totalsRowDxfId="24"/>
    <tableColumn id="1" name="Projektname"/>
    <tableColumn id="11" name="ggf. Bemerkung"/>
  </tableColumns>
  <tableStyleInfo name="TableStyleMedium9" showFirstColumn="0" showLastColumn="0" showRowStripes="1" showColumnStripes="0"/>
</table>
</file>

<file path=xl/tables/table3.xml><?xml version="1.0" encoding="utf-8"?>
<table xmlns="http://schemas.openxmlformats.org/spreadsheetml/2006/main" id="7" name="Tabelle18" displayName="Tabelle18" ref="A3:K37" totalsRowCount="1" headerRowDxfId="71">
  <autoFilter ref="A3:K36"/>
  <tableColumns count="11">
    <tableColumn id="2" name="Bezeichnung" dataDxfId="70" totalsRowDxfId="23"/>
    <tableColumn id="3" name="Anzahl" dataDxfId="69" totalsRowDxfId="22"/>
    <tableColumn id="4" name="Anbieter" dataDxfId="68" totalsRowDxfId="21"/>
    <tableColumn id="5" name="Bestellnummer" dataDxfId="67" totalsRowDxfId="20"/>
    <tableColumn id="6" name="Link"/>
    <tableColumn id="7" name="Preis/Stck." dataDxfId="66" totalsRowDxfId="19"/>
    <tableColumn id="8" name="Preis ges." totalsRowFunction="sum" dataDxfId="65" totalsRowDxfId="18">
      <calculatedColumnFormula>Tabelle18[[#This Row],[Anzahl]]*Tabelle18[[#This Row],[Preis/Stck.]]</calculatedColumnFormula>
    </tableColumn>
    <tableColumn id="9" name="Bestellt?" dataDxfId="64" totalsRowDxfId="17"/>
    <tableColumn id="10" name="Erledigt?" dataDxfId="63" totalsRowDxfId="16"/>
    <tableColumn id="1" name="Projektname"/>
    <tableColumn id="11" name="ggf. Bemerkung"/>
  </tableColumns>
  <tableStyleInfo name="TableStyleMedium9" showFirstColumn="0" showLastColumn="0" showRowStripes="1" showColumnStripes="0"/>
</table>
</file>

<file path=xl/tables/table4.xml><?xml version="1.0" encoding="utf-8"?>
<table xmlns="http://schemas.openxmlformats.org/spreadsheetml/2006/main" id="8" name="Tabelle19" displayName="Tabelle19" ref="A3:K37" totalsRowCount="1" headerRowDxfId="61">
  <autoFilter ref="A3:K36"/>
  <tableColumns count="11">
    <tableColumn id="2" name="Bezeichnung" dataDxfId="60" totalsRowDxfId="59"/>
    <tableColumn id="3" name="Anzahl" dataDxfId="58" totalsRowDxfId="57"/>
    <tableColumn id="4" name="Anbieter" dataDxfId="56" totalsRowDxfId="55"/>
    <tableColumn id="5" name="Bestellnummer" dataDxfId="54" totalsRowDxfId="53"/>
    <tableColumn id="6" name="Link"/>
    <tableColumn id="7" name="Preis/Stck." dataDxfId="52" totalsRowDxfId="51"/>
    <tableColumn id="8" name="Preis ges." totalsRowFunction="sum" dataDxfId="50" totalsRowDxfId="49">
      <calculatedColumnFormula>Tabelle19[[#This Row],[Anzahl]]*Tabelle19[[#This Row],[Preis/Stck.]]</calculatedColumnFormula>
    </tableColumn>
    <tableColumn id="9" name="Bestellt?" dataDxfId="48" totalsRowDxfId="47"/>
    <tableColumn id="10" name="Erledigt?" dataDxfId="46" totalsRowDxfId="45"/>
    <tableColumn id="1" name="Projektname"/>
    <tableColumn id="11" name="ggf. Bemerkung"/>
  </tableColumns>
  <tableStyleInfo name="TableStyleMedium9" showFirstColumn="0" showLastColumn="0" showRowStripes="1" showColumnStripes="0"/>
</table>
</file>

<file path=xl/tables/table5.xml><?xml version="1.0" encoding="utf-8"?>
<table xmlns="http://schemas.openxmlformats.org/spreadsheetml/2006/main" id="6" name="Tabelle137" displayName="Tabelle137" ref="A3:K37" totalsRowCount="1" headerRowDxfId="40">
  <autoFilter ref="A3:K36"/>
  <tableColumns count="11">
    <tableColumn id="2" name="Bezeichnung" dataDxfId="39" totalsRowDxfId="15"/>
    <tableColumn id="3" name="Anzahl" dataDxfId="38" totalsRowDxfId="14"/>
    <tableColumn id="4" name="Anbieter" dataDxfId="37" totalsRowDxfId="13"/>
    <tableColumn id="5" name="Bestellnummer" dataDxfId="36" totalsRowDxfId="12"/>
    <tableColumn id="6" name="Link"/>
    <tableColumn id="7" name="Preis/Stck." dataDxfId="35" totalsRowDxfId="11"/>
    <tableColumn id="8" name="Preis ges." totalsRowFunction="sum" dataDxfId="34" totalsRowDxfId="10">
      <calculatedColumnFormula>Tabelle137[[#This Row],[Anzahl]]*Tabelle137[[#This Row],[Preis/Stck.]]</calculatedColumnFormula>
    </tableColumn>
    <tableColumn id="9" name="Bestellt?" dataDxfId="33" totalsRowDxfId="9"/>
    <tableColumn id="10" name="Erledigt?" dataDxfId="32" totalsRowDxfId="8"/>
    <tableColumn id="1" name="Projektname"/>
    <tableColumn id="11" name="ggf. Bemerkung"/>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voelkner.de/products/572/Stop-Mutter-M4-10er.html" TargetMode="External"/><Relationship Id="rId18" Type="http://schemas.openxmlformats.org/officeDocument/2006/relationships/hyperlink" Target="http://www.plattenzuschnitt24.de/" TargetMode="External"/><Relationship Id="rId26" Type="http://schemas.openxmlformats.org/officeDocument/2006/relationships/hyperlink" Target="https://www.marotronics.de/Sensor-Shield-20-Sensor-Expansions-Board-fuer-Arduino-MEGA-2560" TargetMode="External"/><Relationship Id="rId39" Type="http://schemas.openxmlformats.org/officeDocument/2006/relationships/hyperlink" Target="http://www.conrad.biz/ce/de/product/617848/Aderendhuelse-15-mm-8-mm-Teilisoliert-Schwarz-Vogt-Verbindungstechnik-470408-100-St?ref=searchDetail" TargetMode="External"/><Relationship Id="rId21" Type="http://schemas.openxmlformats.org/officeDocument/2006/relationships/hyperlink" Target="http://www.modulor.de/" TargetMode="External"/><Relationship Id="rId34" Type="http://schemas.openxmlformats.org/officeDocument/2006/relationships/hyperlink" Target="https://www.marotronics.de/Dual-Drehzahlsensor-Counting-Modul-fuer-Odometrie-Drehzahlmessung-Arduino-Raspberry-PI" TargetMode="External"/><Relationship Id="rId42" Type="http://schemas.openxmlformats.org/officeDocument/2006/relationships/hyperlink" Target="https://www.marotronics.de/Unterspannungsschutz-Board-Undervoltage-lockout-board" TargetMode="External"/><Relationship Id="rId47" Type="http://schemas.openxmlformats.org/officeDocument/2006/relationships/hyperlink" Target="http://www.marotronics.de/" TargetMode="External"/><Relationship Id="rId50" Type="http://schemas.openxmlformats.org/officeDocument/2006/relationships/hyperlink" Target="http://www.marotronics.de/" TargetMode="External"/><Relationship Id="rId55" Type="http://schemas.openxmlformats.org/officeDocument/2006/relationships/hyperlink" Target="http://www.marotronics.de/" TargetMode="External"/><Relationship Id="rId63" Type="http://schemas.openxmlformats.org/officeDocument/2006/relationships/printerSettings" Target="../printerSettings/printerSettings1.bin"/><Relationship Id="rId7" Type="http://schemas.openxmlformats.org/officeDocument/2006/relationships/hyperlink" Target="https://www.plattenzuschnitt24.de/Acrylglas-Zuschnitt/Acrylglas-XT-farblos/" TargetMode="External"/><Relationship Id="rId2" Type="http://schemas.openxmlformats.org/officeDocument/2006/relationships/hyperlink" Target="http://www.exp-tech.de/simple-rf-t4-receiver-315mhz-toggle-type" TargetMode="External"/><Relationship Id="rId16" Type="http://schemas.openxmlformats.org/officeDocument/2006/relationships/hyperlink" Target="http://www.voelkner.de/products/10502/100er-Sicherungsmutter-Din985-Stah-M5fl.html" TargetMode="External"/><Relationship Id="rId20" Type="http://schemas.openxmlformats.org/officeDocument/2006/relationships/hyperlink" Target="http://www.plattenzuschnitt24.de/" TargetMode="External"/><Relationship Id="rId29" Type="http://schemas.openxmlformats.org/officeDocument/2006/relationships/hyperlink" Target="https://www.marotronics.de/index.php?a=152" TargetMode="External"/><Relationship Id="rId41" Type="http://schemas.openxmlformats.org/officeDocument/2006/relationships/hyperlink" Target="https://www.marotronics.de/Ladegeraete-fuer-den-Ardumower-Akkus-24V-mit-Status-LED-auch-fuer-Li-Ion-Akkus" TargetMode="External"/><Relationship Id="rId54" Type="http://schemas.openxmlformats.org/officeDocument/2006/relationships/hyperlink" Target="http://www.marotronics.de/" TargetMode="External"/><Relationship Id="rId62" Type="http://schemas.openxmlformats.org/officeDocument/2006/relationships/hyperlink" Target="https://www.marotronics.de/INA169-Analog-DC-Current-Sensor-Breakout-60V-25A-/-5A-Marotronics" TargetMode="External"/><Relationship Id="rId1" Type="http://schemas.openxmlformats.org/officeDocument/2006/relationships/hyperlink" Target="http://www.exp-tech.de/keyfob-4-button-rf-remote-control-315mhz" TargetMode="External"/><Relationship Id="rId6" Type="http://schemas.openxmlformats.org/officeDocument/2006/relationships/hyperlink" Target="https://www.contorion.de/bleche-rohre-profile/kloeckner-aluminium-u-profil-en-aw-6060-unbehandelt-unfoliert-40x30x3x1000mm-80010413?vct=pd-cf_prl_pdd" TargetMode="External"/><Relationship Id="rId11" Type="http://schemas.openxmlformats.org/officeDocument/2006/relationships/hyperlink" Target="http://www.voelkner.de/products/709405/Gewindeschrauben-Sortiment-M8-30-mm-Kreuzschlitz-Philips-DIN-965-Stahl-verzinkt-50-St.-SWG.html" TargetMode="External"/><Relationship Id="rId24" Type="http://schemas.openxmlformats.org/officeDocument/2006/relationships/hyperlink" Target="https://www.marotronics.de/Motortreiber-L298N-Dual-H-Bruecke-Motor-Treiber" TargetMode="External"/><Relationship Id="rId32" Type="http://schemas.openxmlformats.org/officeDocument/2006/relationships/hyperlink" Target="http://www.reichelt.de/" TargetMode="External"/><Relationship Id="rId37" Type="http://schemas.openxmlformats.org/officeDocument/2006/relationships/hyperlink" Target="https://www.marotronics.de/Experimentier-Antrieb-Set-24-V-30-RPM" TargetMode="External"/><Relationship Id="rId40" Type="http://schemas.openxmlformats.org/officeDocument/2006/relationships/hyperlink" Target="https://www.marotronics.de/Not-Aus-Schalter-Emergency-Stop-Switch-Pushbutton" TargetMode="External"/><Relationship Id="rId45" Type="http://schemas.openxmlformats.org/officeDocument/2006/relationships/hyperlink" Target="https://www.marotronics.de/NEO-6M-GPS-Modul-GY-GPS6MV2-NEO-6M-Flight-Controller-zb-fuer-Arduino" TargetMode="External"/><Relationship Id="rId53" Type="http://schemas.openxmlformats.org/officeDocument/2006/relationships/hyperlink" Target="http://www.marotronics.de/" TargetMode="External"/><Relationship Id="rId58" Type="http://schemas.openxmlformats.org/officeDocument/2006/relationships/hyperlink" Target="http://www.marotronics.de/" TargetMode="External"/><Relationship Id="rId5" Type="http://schemas.openxmlformats.org/officeDocument/2006/relationships/hyperlink" Target="http://www.voelkner.de/" TargetMode="External"/><Relationship Id="rId15" Type="http://schemas.openxmlformats.org/officeDocument/2006/relationships/hyperlink" Target="http://www.voelkner.de/products/709394/Gewindeschrauben-Sortiment-M5-30-mm-Kreuzschlitz-Philips-DIN-965-Stahl-verzinkt-100-St.-SWG.html" TargetMode="External"/><Relationship Id="rId23" Type="http://schemas.openxmlformats.org/officeDocument/2006/relationships/hyperlink" Target="https://www.marotronics.de/Ardumower-Experimental-Chassis-Set-including-engines-DIY-Robot-Mower-Chassis" TargetMode="External"/><Relationship Id="rId28" Type="http://schemas.openxmlformats.org/officeDocument/2006/relationships/hyperlink" Target="https://www.marotronics.de/Schleifenempfaenger-Kit-perimeter-receiver-Kit" TargetMode="External"/><Relationship Id="rId36" Type="http://schemas.openxmlformats.org/officeDocument/2006/relationships/hyperlink" Target="https://www.marotronics.de/Pololu-Dual-MC33926-Motor-Driver-Carrier" TargetMode="External"/><Relationship Id="rId49" Type="http://schemas.openxmlformats.org/officeDocument/2006/relationships/hyperlink" Target="http://www.marotronics.de/" TargetMode="External"/><Relationship Id="rId57" Type="http://schemas.openxmlformats.org/officeDocument/2006/relationships/hyperlink" Target="http://www.marotronics.de/" TargetMode="External"/><Relationship Id="rId61" Type="http://schemas.openxmlformats.org/officeDocument/2006/relationships/hyperlink" Target="http://www.conrad.biz/ce/de/product/1428446/Litze-H07V-K-1-x-15-mm-Gelb-Gruen-XBK-Kabel-200200gnge-Meterware?ref=searchDetail" TargetMode="External"/><Relationship Id="rId10" Type="http://schemas.openxmlformats.org/officeDocument/2006/relationships/hyperlink" Target="https://www.modulor.de/acrylglas-xt-rundstab-farblos.html" TargetMode="External"/><Relationship Id="rId19" Type="http://schemas.openxmlformats.org/officeDocument/2006/relationships/hyperlink" Target="http://www.plattenzuschnitt24.de/" TargetMode="External"/><Relationship Id="rId31" Type="http://schemas.openxmlformats.org/officeDocument/2006/relationships/hyperlink" Target="http://www.reichelt.de/" TargetMode="External"/><Relationship Id="rId44" Type="http://schemas.openxmlformats.org/officeDocument/2006/relationships/hyperlink" Target="https://eckstein-shop.de/Nano-Board-ATMEGA-mit-mini-USB-Kabel-Arduino-kompatibel" TargetMode="External"/><Relationship Id="rId52" Type="http://schemas.openxmlformats.org/officeDocument/2006/relationships/hyperlink" Target="http://www.marotronics.de/" TargetMode="External"/><Relationship Id="rId60" Type="http://schemas.openxmlformats.org/officeDocument/2006/relationships/hyperlink" Target="http://www.conrad.biz/ce/de/product/607640/Litze-H07V-K-1-x-150-mm-Hell-Blau-LappKabel-4520021-Meterware?ref=searchDetail" TargetMode="External"/><Relationship Id="rId4" Type="http://schemas.openxmlformats.org/officeDocument/2006/relationships/hyperlink" Target="http://www.voelkner.de/" TargetMode="External"/><Relationship Id="rId9" Type="http://schemas.openxmlformats.org/officeDocument/2006/relationships/hyperlink" Target="https://www.plattenzuschnitt24.de/Acrylglas-Zuschnitt/Acrylglas-XT-farblos/" TargetMode="External"/><Relationship Id="rId14" Type="http://schemas.openxmlformats.org/officeDocument/2006/relationships/hyperlink" Target="http://www.voelkner.de/products/691718/Unterlegscheibe-Innen-Durchmesser-4.3-mm-M4-DIN-125-Edelstahl-A2-100-St.-SWG.html" TargetMode="External"/><Relationship Id="rId22" Type="http://schemas.openxmlformats.org/officeDocument/2006/relationships/hyperlink" Target="http://www.contorion.de/" TargetMode="External"/><Relationship Id="rId27" Type="http://schemas.openxmlformats.org/officeDocument/2006/relationships/hyperlink" Target="https://www.marotronics.de/Dual-Drehzahlsensor-Counting-Modul-fuer-Odometrie-Drehzahlmessung-Arduino-Raspberry-PI" TargetMode="External"/><Relationship Id="rId30" Type="http://schemas.openxmlformats.org/officeDocument/2006/relationships/hyperlink" Target="https://www.marotronics.de/DC-DC-Spannungsregler-LM2596S-Step-Down-Regler-einstellbar" TargetMode="External"/><Relationship Id="rId35" Type="http://schemas.openxmlformats.org/officeDocument/2006/relationships/hyperlink" Target="http://www.marotronics.de/" TargetMode="External"/><Relationship Id="rId43" Type="http://schemas.openxmlformats.org/officeDocument/2006/relationships/hyperlink" Target="http://www.reichelt.de/" TargetMode="External"/><Relationship Id="rId48" Type="http://schemas.openxmlformats.org/officeDocument/2006/relationships/hyperlink" Target="http://www.marotronics.de/" TargetMode="External"/><Relationship Id="rId56" Type="http://schemas.openxmlformats.org/officeDocument/2006/relationships/hyperlink" Target="http://www.marotronics.de/" TargetMode="External"/><Relationship Id="rId64" Type="http://schemas.openxmlformats.org/officeDocument/2006/relationships/table" Target="../tables/table1.xml"/><Relationship Id="rId8" Type="http://schemas.openxmlformats.org/officeDocument/2006/relationships/hyperlink" Target="https://www.plattenzuschnitt24.de/Acrylglas-Zuschnitt/Acrylglas-XT-farblos/" TargetMode="External"/><Relationship Id="rId51" Type="http://schemas.openxmlformats.org/officeDocument/2006/relationships/hyperlink" Target="http://www.marotronics.de/" TargetMode="External"/><Relationship Id="rId3" Type="http://schemas.openxmlformats.org/officeDocument/2006/relationships/hyperlink" Target="http://www.voelkner.de/" TargetMode="External"/><Relationship Id="rId12" Type="http://schemas.openxmlformats.org/officeDocument/2006/relationships/hyperlink" Target="http://www.voelkner.de/products/203755/Senkschraube-DIN-965-A2-Torx-M4x20-1.html" TargetMode="External"/><Relationship Id="rId17" Type="http://schemas.openxmlformats.org/officeDocument/2006/relationships/hyperlink" Target="http://www.voelkner.de/products/2266/Senkkopfschraube-Schlitz-DIN963-4.8-M3x30-100er.html" TargetMode="External"/><Relationship Id="rId25" Type="http://schemas.openxmlformats.org/officeDocument/2006/relationships/hyperlink" Target="https://www.marotronics.de/Mega-Board-2560-R3-ATmega2560-mit-USB-Kabel-Arduino-kompatibel" TargetMode="External"/><Relationship Id="rId33" Type="http://schemas.openxmlformats.org/officeDocument/2006/relationships/hyperlink" Target="https://www.marotronics.de/Protector-Board-zum-Schutz-der-Motortreiber-vor-hohen-Induktionsspannungen" TargetMode="External"/><Relationship Id="rId38" Type="http://schemas.openxmlformats.org/officeDocument/2006/relationships/hyperlink" Target="http://www.asn-shop.de/Ardumower-Power-Pack-259V-45Ah" TargetMode="External"/><Relationship Id="rId46" Type="http://schemas.openxmlformats.org/officeDocument/2006/relationships/hyperlink" Target="http://www.marotronics.de/" TargetMode="External"/><Relationship Id="rId59" Type="http://schemas.openxmlformats.org/officeDocument/2006/relationships/hyperlink" Target="http://www.marotronics.d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xp-tech.de/simple-rf-t4-receiver-315mhz-toggle-type" TargetMode="External"/><Relationship Id="rId1" Type="http://schemas.openxmlformats.org/officeDocument/2006/relationships/hyperlink" Target="http://www.exp-tech.de/keyfob-4-button-rf-remote-control-315mhz"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marotronics.de/Dual-Drehzahlsensor-Counting-Modul-fuer-Odometrie-Drehzahlmessung-Arduino-Raspberry-PI" TargetMode="External"/><Relationship Id="rId13" Type="http://schemas.openxmlformats.org/officeDocument/2006/relationships/hyperlink" Target="https://www.plattenzuschnitt24.de/Acrylglas-Zuschnitt/Acrylglas-XT-farblos/" TargetMode="External"/><Relationship Id="rId18" Type="http://schemas.openxmlformats.org/officeDocument/2006/relationships/hyperlink" Target="http://www.voelkner.de/products/572/Stop-Mutter-M4-10er.html" TargetMode="External"/><Relationship Id="rId26" Type="http://schemas.openxmlformats.org/officeDocument/2006/relationships/hyperlink" Target="http://www.plattenzuschnitt24.de/" TargetMode="External"/><Relationship Id="rId3" Type="http://schemas.openxmlformats.org/officeDocument/2006/relationships/hyperlink" Target="http://www.voelkner.de/" TargetMode="External"/><Relationship Id="rId21" Type="http://schemas.openxmlformats.org/officeDocument/2006/relationships/hyperlink" Target="http://www.voelkner.de/products/10502/100er-Sicherungsmutter-Din985-Stah-M5fl.html" TargetMode="External"/><Relationship Id="rId7" Type="http://schemas.openxmlformats.org/officeDocument/2006/relationships/hyperlink" Target="https://www.marotronics.de/Sensor-Shield-20-Sensor-Expansions-Board-fuer-Arduino-MEGA-2560" TargetMode="External"/><Relationship Id="rId12" Type="http://schemas.openxmlformats.org/officeDocument/2006/relationships/hyperlink" Target="https://www.plattenzuschnitt24.de/Acrylglas-Zuschnitt/Acrylglas-XT-farblos/" TargetMode="External"/><Relationship Id="rId17" Type="http://schemas.openxmlformats.org/officeDocument/2006/relationships/hyperlink" Target="http://www.voelkner.de/products/203755/Senkschraube-DIN-965-A2-Torx-M4x20-1.html" TargetMode="External"/><Relationship Id="rId25" Type="http://schemas.openxmlformats.org/officeDocument/2006/relationships/hyperlink" Target="http://www.plattenzuschnitt24.de/" TargetMode="External"/><Relationship Id="rId2" Type="http://schemas.openxmlformats.org/officeDocument/2006/relationships/hyperlink" Target="http://www.voelkner.de/" TargetMode="External"/><Relationship Id="rId16" Type="http://schemas.openxmlformats.org/officeDocument/2006/relationships/hyperlink" Target="http://www.voelkner.de/products/709405/Gewindeschrauben-Sortiment-M8-30-mm-Kreuzschlitz-Philips-DIN-965-Stahl-verzinkt-50-St.-SWG.html" TargetMode="External"/><Relationship Id="rId20" Type="http://schemas.openxmlformats.org/officeDocument/2006/relationships/hyperlink" Target="http://www.voelkner.de/products/709394/Gewindeschrauben-Sortiment-M5-30-mm-Kreuzschlitz-Philips-DIN-965-Stahl-verzinkt-100-St.-SWG.html" TargetMode="External"/><Relationship Id="rId29" Type="http://schemas.openxmlformats.org/officeDocument/2006/relationships/printerSettings" Target="../printerSettings/printerSettings3.bin"/><Relationship Id="rId1" Type="http://schemas.openxmlformats.org/officeDocument/2006/relationships/hyperlink" Target="http://www.voelkner.de/" TargetMode="External"/><Relationship Id="rId6" Type="http://schemas.openxmlformats.org/officeDocument/2006/relationships/hyperlink" Target="https://www.marotronics.de/Mega-Board-2560-R3-ATmega2560-mit-USB-Kabel-Arduino-kompatibel" TargetMode="External"/><Relationship Id="rId11" Type="http://schemas.openxmlformats.org/officeDocument/2006/relationships/hyperlink" Target="https://www.contorion.de/bleche-rohre-profile/kloeckner-aluminium-u-profil-en-aw-6060-unbehandelt-unfoliert-40x30x3x1000mm-80010413?vct=pd-cf_prl_pdd" TargetMode="External"/><Relationship Id="rId24" Type="http://schemas.openxmlformats.org/officeDocument/2006/relationships/hyperlink" Target="http://www.plattenzuschnitt24.de/" TargetMode="External"/><Relationship Id="rId5" Type="http://schemas.openxmlformats.org/officeDocument/2006/relationships/hyperlink" Target="https://www.marotronics.de/Motortreiber-L298N-Dual-H-Bruecke-Motor-Treiber" TargetMode="External"/><Relationship Id="rId15" Type="http://schemas.openxmlformats.org/officeDocument/2006/relationships/hyperlink" Target="https://www.modulor.de/acrylglas-xt-rundstab-farblos.html" TargetMode="External"/><Relationship Id="rId23" Type="http://schemas.openxmlformats.org/officeDocument/2006/relationships/hyperlink" Target="https://www.marotronics.de/Ardumower-Experimental-Chassis-Set-including-engines-DIY-Robot-Mower-Chassis" TargetMode="External"/><Relationship Id="rId28" Type="http://schemas.openxmlformats.org/officeDocument/2006/relationships/hyperlink" Target="http://www.contorion.de/" TargetMode="External"/><Relationship Id="rId10" Type="http://schemas.openxmlformats.org/officeDocument/2006/relationships/hyperlink" Target="https://www.marotronics.de/index.php?a=152" TargetMode="External"/><Relationship Id="rId19" Type="http://schemas.openxmlformats.org/officeDocument/2006/relationships/hyperlink" Target="http://www.voelkner.de/products/691718/Unterlegscheibe-Innen-Durchmesser-4.3-mm-M4-DIN-125-Edelstahl-A2-100-St.-SWG.html" TargetMode="External"/><Relationship Id="rId4" Type="http://schemas.openxmlformats.org/officeDocument/2006/relationships/hyperlink" Target="http://www.voelkner.de/" TargetMode="External"/><Relationship Id="rId9" Type="http://schemas.openxmlformats.org/officeDocument/2006/relationships/hyperlink" Target="https://www.marotronics.de/Schleifenempfaenger-Kit-perimeter-receiver-Kit" TargetMode="External"/><Relationship Id="rId14" Type="http://schemas.openxmlformats.org/officeDocument/2006/relationships/hyperlink" Target="https://www.plattenzuschnitt24.de/Acrylglas-Zuschnitt/Acrylglas-XT-farblos/" TargetMode="External"/><Relationship Id="rId22" Type="http://schemas.openxmlformats.org/officeDocument/2006/relationships/hyperlink" Target="http://www.voelkner.de/products/2266/Senkkopfschraube-Schlitz-DIN963-4.8-M3x30-100er.html" TargetMode="External"/><Relationship Id="rId27" Type="http://schemas.openxmlformats.org/officeDocument/2006/relationships/hyperlink" Target="http://www.modulor.d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marotronics.de/" TargetMode="External"/><Relationship Id="rId13" Type="http://schemas.openxmlformats.org/officeDocument/2006/relationships/hyperlink" Target="http://www.reichelt.de/" TargetMode="External"/><Relationship Id="rId18" Type="http://schemas.openxmlformats.org/officeDocument/2006/relationships/hyperlink" Target="http://www.marotronics.de/" TargetMode="External"/><Relationship Id="rId26" Type="http://schemas.openxmlformats.org/officeDocument/2006/relationships/hyperlink" Target="https://www.marotronics.de/Ladegeraete-fuer-den-Ardumower-Akkus-24V-mit-Status-LED-auch-fuer-Li-Ion-Akkus" TargetMode="External"/><Relationship Id="rId3" Type="http://schemas.openxmlformats.org/officeDocument/2006/relationships/hyperlink" Target="http://www.marotronics.de/" TargetMode="External"/><Relationship Id="rId21" Type="http://schemas.openxmlformats.org/officeDocument/2006/relationships/hyperlink" Target="https://www.marotronics.de/Pololu-Dual-MC33926-Motor-Driver-Carrier" TargetMode="External"/><Relationship Id="rId7" Type="http://schemas.openxmlformats.org/officeDocument/2006/relationships/hyperlink" Target="http://www.marotronics.de/" TargetMode="External"/><Relationship Id="rId12" Type="http://schemas.openxmlformats.org/officeDocument/2006/relationships/hyperlink" Target="http://www.marotronics.de/" TargetMode="External"/><Relationship Id="rId17" Type="http://schemas.openxmlformats.org/officeDocument/2006/relationships/hyperlink" Target="http://www.marotronics.de/" TargetMode="External"/><Relationship Id="rId25" Type="http://schemas.openxmlformats.org/officeDocument/2006/relationships/hyperlink" Target="https://www.marotronics.de/Not-Aus-Schalter-Emergency-Stop-Switch-Pushbutton" TargetMode="External"/><Relationship Id="rId2" Type="http://schemas.openxmlformats.org/officeDocument/2006/relationships/hyperlink" Target="http://www.marotronics.de/" TargetMode="External"/><Relationship Id="rId16" Type="http://schemas.openxmlformats.org/officeDocument/2006/relationships/hyperlink" Target="https://www.marotronics.de/Dual-Drehzahlsensor-Counting-Modul-fuer-Odometrie-Drehzahlmessung-Arduino-Raspberry-PI" TargetMode="External"/><Relationship Id="rId20" Type="http://schemas.openxmlformats.org/officeDocument/2006/relationships/hyperlink" Target="http://www.marotronics.de/" TargetMode="External"/><Relationship Id="rId29" Type="http://schemas.openxmlformats.org/officeDocument/2006/relationships/hyperlink" Target="http://www.marotronics.de/" TargetMode="External"/><Relationship Id="rId1" Type="http://schemas.openxmlformats.org/officeDocument/2006/relationships/hyperlink" Target="http://www.marotronics.de/" TargetMode="External"/><Relationship Id="rId6" Type="http://schemas.openxmlformats.org/officeDocument/2006/relationships/hyperlink" Target="https://www.marotronics.de/DC-DC-Spannungsregler-LM2596S-Step-Down-Regler-einstellbar" TargetMode="External"/><Relationship Id="rId11" Type="http://schemas.openxmlformats.org/officeDocument/2006/relationships/hyperlink" Target="http://www.marotronics.de/" TargetMode="External"/><Relationship Id="rId24" Type="http://schemas.openxmlformats.org/officeDocument/2006/relationships/hyperlink" Target="http://www.conrad.biz/ce/de/product/617848/Aderendhuelse-15-mm-8-mm-Teilisoliert-Schwarz-Vogt-Verbindungstechnik-470408-100-St?ref=searchDetail" TargetMode="External"/><Relationship Id="rId32" Type="http://schemas.openxmlformats.org/officeDocument/2006/relationships/table" Target="../tables/table3.xml"/><Relationship Id="rId5" Type="http://schemas.openxmlformats.org/officeDocument/2006/relationships/hyperlink" Target="http://www.marotronics.de/" TargetMode="External"/><Relationship Id="rId15" Type="http://schemas.openxmlformats.org/officeDocument/2006/relationships/hyperlink" Target="https://www.marotronics.de/Protector-Board-zum-Schutz-der-Motortreiber-vor-hohen-Induktionsspannungen" TargetMode="External"/><Relationship Id="rId23" Type="http://schemas.openxmlformats.org/officeDocument/2006/relationships/hyperlink" Target="http://www.asn-shop.de/Ardumower-Power-Pack-259V-45Ah" TargetMode="External"/><Relationship Id="rId28" Type="http://schemas.openxmlformats.org/officeDocument/2006/relationships/hyperlink" Target="http://www.reichelt.de/" TargetMode="External"/><Relationship Id="rId10" Type="http://schemas.openxmlformats.org/officeDocument/2006/relationships/hyperlink" Target="http://www.marotronics.de/" TargetMode="External"/><Relationship Id="rId19" Type="http://schemas.openxmlformats.org/officeDocument/2006/relationships/hyperlink" Target="http://www.marotronics.de/" TargetMode="External"/><Relationship Id="rId31" Type="http://schemas.openxmlformats.org/officeDocument/2006/relationships/printerSettings" Target="../printerSettings/printerSettings4.bin"/><Relationship Id="rId4" Type="http://schemas.openxmlformats.org/officeDocument/2006/relationships/hyperlink" Target="http://www.marotronics.de/" TargetMode="External"/><Relationship Id="rId9" Type="http://schemas.openxmlformats.org/officeDocument/2006/relationships/hyperlink" Target="http://www.marotronics.de/" TargetMode="External"/><Relationship Id="rId14" Type="http://schemas.openxmlformats.org/officeDocument/2006/relationships/hyperlink" Target="http://www.reichelt.de/" TargetMode="External"/><Relationship Id="rId22" Type="http://schemas.openxmlformats.org/officeDocument/2006/relationships/hyperlink" Target="https://www.marotronics.de/Experimentier-Antrieb-Set-24-V-30-RPM" TargetMode="External"/><Relationship Id="rId27" Type="http://schemas.openxmlformats.org/officeDocument/2006/relationships/hyperlink" Target="https://www.marotronics.de/Unterspannungsschutz-Board-Undervoltage-lockout-board" TargetMode="External"/><Relationship Id="rId30" Type="http://schemas.openxmlformats.org/officeDocument/2006/relationships/hyperlink" Target="http://www.marotronics.de/"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marotronics.de/NEO-6M-GPS-Modul-GY-GPS6MV2-NEO-6M-Flight-Controller-zb-fuer-Arduino" TargetMode="External"/><Relationship Id="rId1" Type="http://schemas.openxmlformats.org/officeDocument/2006/relationships/hyperlink" Target="https://eckstein-shop.de/Nano-Board-ATMEGA-mit-mini-USB-Kabel-Arduino-kompatibel" TargetMode="Externa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tabSelected="1" zoomScale="70" zoomScaleNormal="70" workbookViewId="0">
      <selection activeCell="H91" sqref="H91"/>
    </sheetView>
  </sheetViews>
  <sheetFormatPr baseColWidth="10" defaultRowHeight="15"/>
  <cols>
    <col min="1" max="1" width="68.7109375" bestFit="1" customWidth="1"/>
    <col min="2" max="2" width="9.140625" customWidth="1"/>
    <col min="3" max="3" width="19" style="14" bestFit="1" customWidth="1"/>
    <col min="4" max="4" width="16.85546875" style="14" customWidth="1"/>
    <col min="5" max="5" width="12.28515625" customWidth="1"/>
    <col min="7" max="7" width="16.28515625" customWidth="1"/>
    <col min="8" max="8" width="22.7109375" customWidth="1"/>
    <col min="9" max="9" width="13.42578125" customWidth="1"/>
    <col min="10" max="10" width="27.7109375" customWidth="1"/>
    <col min="11" max="11" width="53.42578125" customWidth="1"/>
  </cols>
  <sheetData>
    <row r="1" spans="1:11" ht="26.25">
      <c r="A1" s="18" t="s">
        <v>11</v>
      </c>
      <c r="B1" s="31" t="s">
        <v>19</v>
      </c>
    </row>
    <row r="2" spans="1:11" ht="75" customHeight="1">
      <c r="A2" s="220" t="s">
        <v>12</v>
      </c>
      <c r="B2" s="220"/>
      <c r="C2" s="220"/>
      <c r="D2" s="221"/>
    </row>
    <row r="3" spans="1:11">
      <c r="A3" s="1" t="s">
        <v>0</v>
      </c>
      <c r="B3" s="1" t="s">
        <v>4</v>
      </c>
      <c r="C3" s="193" t="s">
        <v>3</v>
      </c>
      <c r="D3" s="193" t="s">
        <v>2</v>
      </c>
      <c r="E3" s="1" t="s">
        <v>1</v>
      </c>
      <c r="F3" s="1" t="s">
        <v>7</v>
      </c>
      <c r="G3" s="1" t="s">
        <v>8</v>
      </c>
      <c r="H3" s="1" t="s">
        <v>6</v>
      </c>
      <c r="I3" s="1" t="s">
        <v>5</v>
      </c>
      <c r="J3" s="16" t="s">
        <v>10</v>
      </c>
      <c r="K3" s="16" t="s">
        <v>9</v>
      </c>
    </row>
    <row r="4" spans="1:11">
      <c r="A4" s="199" t="s">
        <v>131</v>
      </c>
      <c r="B4" s="75">
        <v>1</v>
      </c>
      <c r="C4" s="80" t="s">
        <v>132</v>
      </c>
      <c r="D4" s="80" t="s">
        <v>133</v>
      </c>
      <c r="E4" s="78" t="s">
        <v>134</v>
      </c>
      <c r="F4" s="79">
        <v>130</v>
      </c>
      <c r="G4" s="79">
        <v>130</v>
      </c>
      <c r="H4" s="210">
        <v>42653</v>
      </c>
      <c r="I4" s="210">
        <v>42677</v>
      </c>
      <c r="J4" s="2" t="s">
        <v>135</v>
      </c>
      <c r="K4" s="2"/>
    </row>
    <row r="5" spans="1:11">
      <c r="A5" s="3" t="s">
        <v>111</v>
      </c>
      <c r="B5" s="8">
        <v>2</v>
      </c>
      <c r="C5" s="202" t="s">
        <v>21</v>
      </c>
      <c r="D5" s="10">
        <v>2215</v>
      </c>
      <c r="E5" s="4" t="s">
        <v>112</v>
      </c>
      <c r="F5" s="7">
        <v>2.4900000000000002</v>
      </c>
      <c r="G5" s="7">
        <f>Tabelle18[[#This Row],[Preis/Stck.]]*2</f>
        <v>49.9</v>
      </c>
      <c r="H5" s="210">
        <v>42667</v>
      </c>
      <c r="I5" s="11" t="s">
        <v>239</v>
      </c>
      <c r="J5" s="2" t="s">
        <v>97</v>
      </c>
      <c r="K5" s="2"/>
    </row>
    <row r="6" spans="1:11" ht="30">
      <c r="A6" s="124" t="s">
        <v>70</v>
      </c>
      <c r="B6" s="134">
        <v>1</v>
      </c>
      <c r="C6" s="202" t="s">
        <v>21</v>
      </c>
      <c r="D6" s="194">
        <v>10001</v>
      </c>
      <c r="E6" s="150" t="s">
        <v>71</v>
      </c>
      <c r="F6" s="158">
        <v>446.5</v>
      </c>
      <c r="G6" s="158">
        <v>446.5</v>
      </c>
      <c r="H6" s="210">
        <v>42667</v>
      </c>
      <c r="I6" s="140"/>
      <c r="J6" s="166"/>
      <c r="K6" s="166"/>
    </row>
    <row r="7" spans="1:11">
      <c r="A7" s="123" t="s">
        <v>221</v>
      </c>
      <c r="B7" s="133">
        <v>1</v>
      </c>
      <c r="C7" s="139" t="s">
        <v>144</v>
      </c>
      <c r="D7" s="142">
        <v>1244443</v>
      </c>
      <c r="E7" s="149" t="s">
        <v>222</v>
      </c>
      <c r="F7" s="157">
        <v>6.38</v>
      </c>
      <c r="G7" s="157">
        <f>B7*F7</f>
        <v>6.38</v>
      </c>
      <c r="H7" s="210">
        <v>42653</v>
      </c>
      <c r="I7" s="214">
        <v>42663</v>
      </c>
      <c r="J7" s="165" t="s">
        <v>186</v>
      </c>
      <c r="K7" s="168"/>
    </row>
    <row r="8" spans="1:11">
      <c r="A8" s="123" t="s">
        <v>218</v>
      </c>
      <c r="B8" s="136">
        <v>5</v>
      </c>
      <c r="C8" s="139" t="s">
        <v>144</v>
      </c>
      <c r="D8" s="142" t="s">
        <v>219</v>
      </c>
      <c r="E8" s="149" t="s">
        <v>220</v>
      </c>
      <c r="F8" s="157">
        <v>0.92</v>
      </c>
      <c r="G8" s="157">
        <f>B8*F8</f>
        <v>4.6000000000000005</v>
      </c>
      <c r="H8" s="210">
        <v>42653</v>
      </c>
      <c r="I8" s="214">
        <v>42663</v>
      </c>
      <c r="J8" s="165" t="s">
        <v>186</v>
      </c>
      <c r="K8" s="168"/>
    </row>
    <row r="9" spans="1:11">
      <c r="A9" s="129" t="s">
        <v>129</v>
      </c>
      <c r="B9" s="135">
        <v>1</v>
      </c>
      <c r="C9" s="202" t="s">
        <v>21</v>
      </c>
      <c r="D9" s="143">
        <v>1453</v>
      </c>
      <c r="E9" s="154" t="s">
        <v>130</v>
      </c>
      <c r="F9" s="186">
        <v>189.95</v>
      </c>
      <c r="G9" s="186">
        <v>189.95</v>
      </c>
      <c r="H9" s="210">
        <v>42667</v>
      </c>
      <c r="I9" s="163"/>
      <c r="J9" s="167" t="s">
        <v>126</v>
      </c>
      <c r="K9" s="169"/>
    </row>
    <row r="10" spans="1:11">
      <c r="A10" s="123" t="s">
        <v>212</v>
      </c>
      <c r="B10" s="136">
        <v>6</v>
      </c>
      <c r="C10" s="139" t="s">
        <v>144</v>
      </c>
      <c r="D10" s="142" t="s">
        <v>213</v>
      </c>
      <c r="E10" s="149" t="s">
        <v>214</v>
      </c>
      <c r="F10" s="157">
        <v>0.64</v>
      </c>
      <c r="G10" s="157">
        <f>B10*F10</f>
        <v>3.84</v>
      </c>
      <c r="H10" s="210">
        <v>42653</v>
      </c>
      <c r="I10" s="214">
        <v>42663</v>
      </c>
      <c r="J10" s="165" t="s">
        <v>186</v>
      </c>
      <c r="K10" s="168"/>
    </row>
    <row r="11" spans="1:11">
      <c r="A11" s="123" t="s">
        <v>215</v>
      </c>
      <c r="B11" s="136">
        <v>4</v>
      </c>
      <c r="C11" s="139" t="s">
        <v>144</v>
      </c>
      <c r="D11" s="142" t="s">
        <v>216</v>
      </c>
      <c r="E11" s="149" t="s">
        <v>217</v>
      </c>
      <c r="F11" s="157">
        <v>0.71</v>
      </c>
      <c r="G11" s="157">
        <f>B11*F11</f>
        <v>2.84</v>
      </c>
      <c r="H11" s="210">
        <v>42653</v>
      </c>
      <c r="I11" s="214">
        <v>42663</v>
      </c>
      <c r="J11" s="165" t="s">
        <v>186</v>
      </c>
      <c r="K11" s="168"/>
    </row>
    <row r="12" spans="1:11">
      <c r="A12" s="131" t="s">
        <v>147</v>
      </c>
      <c r="B12" s="135">
        <v>5</v>
      </c>
      <c r="C12" s="143" t="s">
        <v>144</v>
      </c>
      <c r="D12" s="147" t="s">
        <v>148</v>
      </c>
      <c r="E12" s="154" t="s">
        <v>149</v>
      </c>
      <c r="F12" s="159">
        <v>0.49</v>
      </c>
      <c r="G12" s="159">
        <f>5*F12</f>
        <v>2.4500000000000002</v>
      </c>
      <c r="H12" s="210">
        <v>42653</v>
      </c>
      <c r="I12" s="213">
        <v>42663</v>
      </c>
      <c r="J12" s="167" t="s">
        <v>135</v>
      </c>
      <c r="K12" s="169" t="s">
        <v>238</v>
      </c>
    </row>
    <row r="13" spans="1:11">
      <c r="A13" s="172" t="s">
        <v>184</v>
      </c>
      <c r="B13" s="136">
        <v>1</v>
      </c>
      <c r="C13" s="202" t="s">
        <v>21</v>
      </c>
      <c r="D13" s="142">
        <v>136</v>
      </c>
      <c r="E13" s="149" t="s">
        <v>185</v>
      </c>
      <c r="F13" s="157">
        <v>59.9</v>
      </c>
      <c r="G13" s="157">
        <f>B13*F13</f>
        <v>59.9</v>
      </c>
      <c r="H13" s="210">
        <v>42667</v>
      </c>
      <c r="I13" s="162"/>
      <c r="J13" s="165" t="s">
        <v>186</v>
      </c>
      <c r="K13" s="168"/>
    </row>
    <row r="14" spans="1:11">
      <c r="A14" s="170" t="s">
        <v>136</v>
      </c>
      <c r="B14" s="177">
        <v>1</v>
      </c>
      <c r="C14" s="202" t="s">
        <v>21</v>
      </c>
      <c r="D14" s="180">
        <v>45</v>
      </c>
      <c r="E14" s="183" t="s">
        <v>138</v>
      </c>
      <c r="F14" s="185">
        <v>30</v>
      </c>
      <c r="G14" s="185">
        <v>30</v>
      </c>
      <c r="H14" s="210">
        <v>42667</v>
      </c>
      <c r="I14" s="163"/>
      <c r="J14" s="167" t="s">
        <v>135</v>
      </c>
      <c r="K14" s="169"/>
    </row>
    <row r="15" spans="1:11">
      <c r="A15" s="173" t="s">
        <v>160</v>
      </c>
      <c r="B15" s="135">
        <v>1</v>
      </c>
      <c r="C15" s="202" t="s">
        <v>21</v>
      </c>
      <c r="D15" s="181">
        <v>88</v>
      </c>
      <c r="E15" s="184" t="s">
        <v>161</v>
      </c>
      <c r="F15" s="159">
        <v>29.9</v>
      </c>
      <c r="G15" s="159">
        <v>29.9</v>
      </c>
      <c r="H15" s="210">
        <v>42667</v>
      </c>
      <c r="I15" s="151"/>
      <c r="J15" s="167" t="s">
        <v>159</v>
      </c>
      <c r="K15" s="169"/>
    </row>
    <row r="16" spans="1:11">
      <c r="A16" s="127" t="s">
        <v>150</v>
      </c>
      <c r="B16" s="135">
        <v>1</v>
      </c>
      <c r="C16" s="143" t="s">
        <v>144</v>
      </c>
      <c r="D16" s="146" t="s">
        <v>151</v>
      </c>
      <c r="E16" s="154" t="s">
        <v>152</v>
      </c>
      <c r="F16" s="159">
        <v>2.29</v>
      </c>
      <c r="G16" s="159">
        <v>2.29</v>
      </c>
      <c r="H16" s="210">
        <v>42653</v>
      </c>
      <c r="I16" s="213">
        <v>42663</v>
      </c>
      <c r="J16" s="167" t="s">
        <v>135</v>
      </c>
      <c r="K16" s="169"/>
    </row>
    <row r="17" spans="1:11">
      <c r="A17" s="129" t="s">
        <v>98</v>
      </c>
      <c r="B17" s="135">
        <v>1</v>
      </c>
      <c r="C17" s="202" t="s">
        <v>21</v>
      </c>
      <c r="D17" s="143">
        <v>1402</v>
      </c>
      <c r="E17" s="154" t="s">
        <v>99</v>
      </c>
      <c r="F17" s="159">
        <v>24.95</v>
      </c>
      <c r="G17" s="159">
        <v>24.95</v>
      </c>
      <c r="H17" s="210">
        <v>42667</v>
      </c>
      <c r="I17" s="163" t="s">
        <v>239</v>
      </c>
      <c r="J17" s="167" t="s">
        <v>97</v>
      </c>
      <c r="K17" s="169"/>
    </row>
    <row r="18" spans="1:11">
      <c r="A18" s="129" t="s">
        <v>98</v>
      </c>
      <c r="B18" s="135">
        <v>1</v>
      </c>
      <c r="C18" s="202" t="s">
        <v>21</v>
      </c>
      <c r="D18" s="143">
        <v>1402</v>
      </c>
      <c r="E18" s="154" t="s">
        <v>99</v>
      </c>
      <c r="F18" s="186">
        <v>24.95</v>
      </c>
      <c r="G18" s="186">
        <v>24.95</v>
      </c>
      <c r="H18" s="210">
        <v>42667</v>
      </c>
      <c r="I18" s="163"/>
      <c r="J18" s="167" t="s">
        <v>126</v>
      </c>
      <c r="K18" s="169"/>
    </row>
    <row r="19" spans="1:11">
      <c r="A19" s="173" t="s">
        <v>162</v>
      </c>
      <c r="B19" s="135">
        <v>1</v>
      </c>
      <c r="C19" s="202" t="s">
        <v>21</v>
      </c>
      <c r="D19" s="181">
        <v>83</v>
      </c>
      <c r="E19" s="184" t="s">
        <v>163</v>
      </c>
      <c r="F19" s="159">
        <v>24.9</v>
      </c>
      <c r="G19" s="159">
        <v>24.9</v>
      </c>
      <c r="H19" s="210">
        <v>42667</v>
      </c>
      <c r="I19" s="151"/>
      <c r="J19" s="167" t="s">
        <v>159</v>
      </c>
      <c r="K19" s="169"/>
    </row>
    <row r="20" spans="1:11" ht="14.45" customHeight="1">
      <c r="A20" s="129" t="s">
        <v>113</v>
      </c>
      <c r="B20" s="135">
        <v>1</v>
      </c>
      <c r="C20" s="202" t="s">
        <v>21</v>
      </c>
      <c r="D20" s="143">
        <v>2240</v>
      </c>
      <c r="E20" s="154" t="s">
        <v>114</v>
      </c>
      <c r="F20" s="159">
        <v>22.9</v>
      </c>
      <c r="G20" s="159">
        <v>22.9</v>
      </c>
      <c r="H20" s="210">
        <v>42667</v>
      </c>
      <c r="I20" s="163" t="s">
        <v>239</v>
      </c>
      <c r="J20" s="167" t="s">
        <v>97</v>
      </c>
      <c r="K20" s="169"/>
    </row>
    <row r="21" spans="1:11" ht="14.45" customHeight="1">
      <c r="A21" s="127" t="s">
        <v>143</v>
      </c>
      <c r="B21" s="135">
        <v>5</v>
      </c>
      <c r="C21" s="143" t="s">
        <v>144</v>
      </c>
      <c r="D21" s="146" t="s">
        <v>145</v>
      </c>
      <c r="E21" s="154" t="s">
        <v>146</v>
      </c>
      <c r="F21" s="159">
        <v>0.37</v>
      </c>
      <c r="G21" s="159">
        <f>5*F21</f>
        <v>1.85</v>
      </c>
      <c r="H21" s="210">
        <v>42653</v>
      </c>
      <c r="I21" s="213">
        <v>42663</v>
      </c>
      <c r="J21" s="167" t="s">
        <v>135</v>
      </c>
      <c r="K21" s="169"/>
    </row>
    <row r="22" spans="1:11" ht="14.45" customHeight="1">
      <c r="A22" s="123" t="s">
        <v>209</v>
      </c>
      <c r="B22" s="136">
        <v>3</v>
      </c>
      <c r="C22" s="139" t="s">
        <v>144</v>
      </c>
      <c r="D22" s="142" t="s">
        <v>210</v>
      </c>
      <c r="E22" s="149" t="s">
        <v>211</v>
      </c>
      <c r="F22" s="157">
        <v>0.32</v>
      </c>
      <c r="G22" s="157">
        <f>B22*F22</f>
        <v>0.96</v>
      </c>
      <c r="H22" s="210">
        <v>42653</v>
      </c>
      <c r="I22" s="214">
        <v>42663</v>
      </c>
      <c r="J22" s="165" t="s">
        <v>186</v>
      </c>
      <c r="K22" s="168"/>
    </row>
    <row r="23" spans="1:11" ht="14.45" customHeight="1">
      <c r="A23" s="175" t="s">
        <v>233</v>
      </c>
      <c r="B23" s="178">
        <v>1</v>
      </c>
      <c r="C23" s="202" t="s">
        <v>21</v>
      </c>
      <c r="D23" s="182">
        <v>1600</v>
      </c>
      <c r="E23" s="149" t="s">
        <v>234</v>
      </c>
      <c r="F23" s="187">
        <v>15.95</v>
      </c>
      <c r="G23" s="157">
        <f>B23*F23</f>
        <v>15.95</v>
      </c>
      <c r="H23" s="210">
        <v>42667</v>
      </c>
      <c r="I23" s="188"/>
      <c r="J23" s="191" t="s">
        <v>235</v>
      </c>
      <c r="K23" s="192"/>
    </row>
    <row r="24" spans="1:11" ht="14.45" customHeight="1">
      <c r="A24" s="129" t="s">
        <v>94</v>
      </c>
      <c r="B24" s="135">
        <v>1</v>
      </c>
      <c r="C24" s="202" t="s">
        <v>21</v>
      </c>
      <c r="D24" s="143">
        <v>47</v>
      </c>
      <c r="E24" s="154" t="s">
        <v>95</v>
      </c>
      <c r="F24" s="159">
        <v>14.95</v>
      </c>
      <c r="G24" s="159">
        <v>14.95</v>
      </c>
      <c r="H24" s="210">
        <v>42667</v>
      </c>
      <c r="I24" s="163" t="s">
        <v>239</v>
      </c>
      <c r="J24" s="167" t="s">
        <v>97</v>
      </c>
      <c r="K24" s="169"/>
    </row>
    <row r="25" spans="1:11" ht="14.45" customHeight="1">
      <c r="A25" s="129" t="s">
        <v>164</v>
      </c>
      <c r="B25" s="135">
        <v>1</v>
      </c>
      <c r="C25" s="202" t="s">
        <v>21</v>
      </c>
      <c r="D25" s="143">
        <v>1605</v>
      </c>
      <c r="E25" s="154" t="s">
        <v>165</v>
      </c>
      <c r="F25" s="159">
        <v>14.95</v>
      </c>
      <c r="G25" s="159">
        <v>14.95</v>
      </c>
      <c r="H25" s="210">
        <v>42667</v>
      </c>
      <c r="I25" s="163"/>
      <c r="J25" s="167" t="s">
        <v>166</v>
      </c>
      <c r="K25" s="169"/>
    </row>
    <row r="26" spans="1:11" ht="14.45" customHeight="1">
      <c r="A26" s="176" t="s">
        <v>232</v>
      </c>
      <c r="B26" s="178">
        <v>1</v>
      </c>
      <c r="C26" s="202" t="s">
        <v>21</v>
      </c>
      <c r="D26" s="179">
        <v>1605</v>
      </c>
      <c r="E26" s="149" t="s">
        <v>165</v>
      </c>
      <c r="F26" s="187">
        <v>14.95</v>
      </c>
      <c r="G26" s="157">
        <f>B26*F26</f>
        <v>14.95</v>
      </c>
      <c r="H26" s="210">
        <v>42667</v>
      </c>
      <c r="I26" s="188"/>
      <c r="J26" s="191"/>
      <c r="K26" s="192"/>
    </row>
    <row r="27" spans="1:11" ht="150">
      <c r="A27" s="130" t="s">
        <v>79</v>
      </c>
      <c r="B27" s="138">
        <v>1</v>
      </c>
      <c r="C27" s="202" t="s">
        <v>21</v>
      </c>
      <c r="D27" s="195">
        <v>1000</v>
      </c>
      <c r="E27" s="153" t="s">
        <v>80</v>
      </c>
      <c r="F27" s="161">
        <v>14.7</v>
      </c>
      <c r="G27" s="161">
        <v>14.7</v>
      </c>
      <c r="H27" s="210">
        <v>42667</v>
      </c>
      <c r="I27" s="145"/>
      <c r="J27" s="145"/>
      <c r="K27" s="141" t="s">
        <v>78</v>
      </c>
    </row>
    <row r="28" spans="1:11">
      <c r="A28" s="96" t="s">
        <v>176</v>
      </c>
      <c r="B28" s="97">
        <v>1</v>
      </c>
      <c r="C28" s="202" t="s">
        <v>21</v>
      </c>
      <c r="D28" s="99">
        <v>1000</v>
      </c>
      <c r="E28" s="100" t="s">
        <v>80</v>
      </c>
      <c r="F28" s="119">
        <v>14.7</v>
      </c>
      <c r="G28" s="119">
        <f>B28*F28</f>
        <v>14.7</v>
      </c>
      <c r="H28" s="210">
        <v>42667</v>
      </c>
      <c r="I28" s="102"/>
      <c r="J28" s="190" t="s">
        <v>173</v>
      </c>
      <c r="K28" s="190"/>
    </row>
    <row r="29" spans="1:11" ht="30">
      <c r="A29" s="3" t="s">
        <v>127</v>
      </c>
      <c r="B29" s="8">
        <v>1</v>
      </c>
      <c r="C29" s="202" t="s">
        <v>21</v>
      </c>
      <c r="D29" s="10">
        <v>108</v>
      </c>
      <c r="E29" s="4" t="s">
        <v>128</v>
      </c>
      <c r="F29" s="118">
        <v>13.9</v>
      </c>
      <c r="G29" s="118">
        <v>13.9</v>
      </c>
      <c r="H29" s="210">
        <v>42667</v>
      </c>
      <c r="I29" s="11"/>
      <c r="J29" s="2" t="s">
        <v>126</v>
      </c>
      <c r="K29" s="2"/>
    </row>
    <row r="30" spans="1:11" ht="60">
      <c r="A30" s="125" t="s">
        <v>76</v>
      </c>
      <c r="B30" s="134">
        <v>1</v>
      </c>
      <c r="C30" s="202" t="s">
        <v>21</v>
      </c>
      <c r="D30" s="196">
        <v>888</v>
      </c>
      <c r="E30" s="155" t="s">
        <v>77</v>
      </c>
      <c r="F30" s="158">
        <v>12.9</v>
      </c>
      <c r="G30" s="158">
        <v>12.9</v>
      </c>
      <c r="H30" s="210">
        <v>42667</v>
      </c>
      <c r="I30" s="140"/>
      <c r="J30" s="140"/>
      <c r="K30" s="140" t="s">
        <v>78</v>
      </c>
    </row>
    <row r="31" spans="1:11">
      <c r="A31" s="96" t="s">
        <v>174</v>
      </c>
      <c r="B31" s="97">
        <v>1</v>
      </c>
      <c r="C31" s="202" t="s">
        <v>21</v>
      </c>
      <c r="D31" s="99">
        <v>888</v>
      </c>
      <c r="E31" s="100" t="s">
        <v>175</v>
      </c>
      <c r="F31" s="119">
        <v>12.9</v>
      </c>
      <c r="G31" s="119">
        <f>B31*F31</f>
        <v>12.9</v>
      </c>
      <c r="H31" s="210">
        <v>42667</v>
      </c>
      <c r="I31" s="102"/>
      <c r="J31" s="190" t="s">
        <v>173</v>
      </c>
      <c r="K31" s="190"/>
    </row>
    <row r="32" spans="1:11" ht="30">
      <c r="A32" s="3" t="s">
        <v>117</v>
      </c>
      <c r="B32" s="8">
        <v>1</v>
      </c>
      <c r="C32" s="202" t="s">
        <v>21</v>
      </c>
      <c r="D32" s="10">
        <v>1008</v>
      </c>
      <c r="E32" s="2" t="s">
        <v>118</v>
      </c>
      <c r="F32" s="7">
        <v>10.9</v>
      </c>
      <c r="G32" s="7">
        <v>10.9</v>
      </c>
      <c r="H32" s="210">
        <v>42667</v>
      </c>
      <c r="I32" s="11" t="s">
        <v>239</v>
      </c>
      <c r="J32" t="s">
        <v>97</v>
      </c>
    </row>
    <row r="33" spans="1:11">
      <c r="A33" s="124" t="s">
        <v>31</v>
      </c>
      <c r="B33" s="134">
        <v>2</v>
      </c>
      <c r="C33" s="203" t="s">
        <v>32</v>
      </c>
      <c r="D33" s="140">
        <v>80010413</v>
      </c>
      <c r="E33" s="150" t="s">
        <v>33</v>
      </c>
      <c r="F33" s="158">
        <v>9.06</v>
      </c>
      <c r="G33" s="158">
        <v>18.12</v>
      </c>
      <c r="H33" s="210">
        <v>42653</v>
      </c>
      <c r="I33" s="216">
        <v>42677</v>
      </c>
      <c r="J33" s="166"/>
      <c r="K33" s="166"/>
    </row>
    <row r="34" spans="1:11">
      <c r="A34" s="3" t="s">
        <v>104</v>
      </c>
      <c r="B34" s="8">
        <v>1</v>
      </c>
      <c r="C34" s="202" t="s">
        <v>21</v>
      </c>
      <c r="D34" s="10">
        <v>1001</v>
      </c>
      <c r="E34" s="4" t="s">
        <v>105</v>
      </c>
      <c r="F34" s="7">
        <v>9.9499999999999993</v>
      </c>
      <c r="G34" s="7">
        <v>9.9499999999999993</v>
      </c>
      <c r="H34" s="210">
        <v>42667</v>
      </c>
      <c r="I34" s="11" t="s">
        <v>239</v>
      </c>
      <c r="J34" s="2" t="s">
        <v>97</v>
      </c>
      <c r="K34" s="2"/>
    </row>
    <row r="35" spans="1:11">
      <c r="A35" s="105" t="s">
        <v>188</v>
      </c>
      <c r="B35" s="97">
        <v>1</v>
      </c>
      <c r="C35" s="98" t="s">
        <v>86</v>
      </c>
      <c r="D35" s="99" t="s">
        <v>189</v>
      </c>
      <c r="E35" s="100" t="s">
        <v>190</v>
      </c>
      <c r="F35" s="119">
        <v>9.9499999999999993</v>
      </c>
      <c r="G35" s="119">
        <f>B35*F35</f>
        <v>9.9499999999999993</v>
      </c>
      <c r="H35" s="210">
        <v>42653</v>
      </c>
      <c r="I35" s="212">
        <v>42677</v>
      </c>
      <c r="J35" s="116" t="s">
        <v>186</v>
      </c>
      <c r="K35" s="95"/>
    </row>
    <row r="36" spans="1:11">
      <c r="A36" s="105" t="s">
        <v>191</v>
      </c>
      <c r="B36" s="97">
        <v>1</v>
      </c>
      <c r="C36" s="98" t="s">
        <v>86</v>
      </c>
      <c r="D36" s="99" t="s">
        <v>192</v>
      </c>
      <c r="E36" s="100" t="s">
        <v>193</v>
      </c>
      <c r="F36" s="119">
        <v>6.99</v>
      </c>
      <c r="G36" s="119">
        <f>B36*F36</f>
        <v>6.99</v>
      </c>
      <c r="H36" s="210">
        <v>42653</v>
      </c>
      <c r="I36" s="212">
        <v>42677</v>
      </c>
      <c r="J36" s="116" t="s">
        <v>186</v>
      </c>
      <c r="K36" s="95"/>
    </row>
    <row r="37" spans="1:11">
      <c r="A37" s="171" t="s">
        <v>197</v>
      </c>
      <c r="B37" s="97">
        <v>3</v>
      </c>
      <c r="C37" s="98" t="s">
        <v>86</v>
      </c>
      <c r="D37" s="99" t="s">
        <v>198</v>
      </c>
      <c r="E37" s="107" t="s">
        <v>199</v>
      </c>
      <c r="F37" s="119">
        <v>1.19</v>
      </c>
      <c r="G37" s="119">
        <f>B37*F37</f>
        <v>3.57</v>
      </c>
      <c r="H37" s="210">
        <v>42653</v>
      </c>
      <c r="I37" s="212">
        <v>42677</v>
      </c>
      <c r="J37" s="189" t="s">
        <v>186</v>
      </c>
      <c r="K37" s="190"/>
    </row>
    <row r="38" spans="1:11">
      <c r="A38" s="199" t="s">
        <v>141</v>
      </c>
      <c r="B38" s="75">
        <v>2</v>
      </c>
      <c r="C38" s="202" t="s">
        <v>21</v>
      </c>
      <c r="D38" s="80">
        <v>114</v>
      </c>
      <c r="E38" s="78" t="s">
        <v>142</v>
      </c>
      <c r="F38" s="79">
        <v>4</v>
      </c>
      <c r="G38" s="79">
        <v>8</v>
      </c>
      <c r="H38" s="210">
        <v>42667</v>
      </c>
      <c r="I38" s="11"/>
      <c r="J38" s="2" t="s">
        <v>135</v>
      </c>
      <c r="K38" s="2"/>
    </row>
    <row r="39" spans="1:11">
      <c r="A39" s="199" t="s">
        <v>139</v>
      </c>
      <c r="B39" s="75">
        <v>1</v>
      </c>
      <c r="C39" s="202" t="s">
        <v>21</v>
      </c>
      <c r="D39" s="80">
        <v>130</v>
      </c>
      <c r="E39" s="78" t="s">
        <v>140</v>
      </c>
      <c r="F39" s="79">
        <v>8</v>
      </c>
      <c r="G39" s="79">
        <v>8</v>
      </c>
      <c r="H39" s="210">
        <v>42667</v>
      </c>
      <c r="I39" s="11"/>
      <c r="J39" s="2" t="s">
        <v>135</v>
      </c>
      <c r="K39" s="2"/>
    </row>
    <row r="40" spans="1:11" ht="12.75" customHeight="1">
      <c r="A40" s="3" t="s">
        <v>100</v>
      </c>
      <c r="B40" s="8">
        <v>1</v>
      </c>
      <c r="C40" s="202" t="s">
        <v>21</v>
      </c>
      <c r="D40" s="10">
        <v>94</v>
      </c>
      <c r="E40" s="4" t="s">
        <v>101</v>
      </c>
      <c r="F40" s="7">
        <v>7.9</v>
      </c>
      <c r="G40" s="7">
        <v>7.9</v>
      </c>
      <c r="H40" s="210">
        <v>42667</v>
      </c>
      <c r="I40" s="11" t="s">
        <v>239</v>
      </c>
      <c r="J40" s="2" t="s">
        <v>97</v>
      </c>
      <c r="K40" s="2"/>
    </row>
    <row r="41" spans="1:11" ht="120">
      <c r="A41" s="125" t="s">
        <v>85</v>
      </c>
      <c r="B41" s="137">
        <v>2</v>
      </c>
      <c r="C41" s="204" t="s">
        <v>86</v>
      </c>
      <c r="D41" s="144" t="s">
        <v>87</v>
      </c>
      <c r="E41" s="152" t="s">
        <v>88</v>
      </c>
      <c r="F41" s="160">
        <v>1.19</v>
      </c>
      <c r="G41" s="160">
        <v>2.38</v>
      </c>
      <c r="H41" s="210">
        <v>42653</v>
      </c>
      <c r="I41" s="218">
        <v>42677</v>
      </c>
      <c r="J41" s="144"/>
      <c r="K41" s="144"/>
    </row>
    <row r="42" spans="1:11" ht="15" customHeight="1">
      <c r="A42" s="171" t="s">
        <v>194</v>
      </c>
      <c r="B42" s="97">
        <v>1</v>
      </c>
      <c r="C42" s="98" t="s">
        <v>86</v>
      </c>
      <c r="D42" s="99" t="s">
        <v>195</v>
      </c>
      <c r="E42" s="107" t="s">
        <v>196</v>
      </c>
      <c r="F42" s="119">
        <v>1.89</v>
      </c>
      <c r="G42" s="119">
        <f>B42*F42</f>
        <v>1.89</v>
      </c>
      <c r="H42" s="210">
        <v>42653</v>
      </c>
      <c r="I42" s="212">
        <v>42677</v>
      </c>
      <c r="J42" s="189" t="s">
        <v>186</v>
      </c>
      <c r="K42" s="190"/>
    </row>
    <row r="43" spans="1:11">
      <c r="A43" s="3" t="s">
        <v>23</v>
      </c>
      <c r="B43" s="8">
        <v>1</v>
      </c>
      <c r="C43" s="10" t="s">
        <v>24</v>
      </c>
      <c r="D43" s="33" t="s">
        <v>25</v>
      </c>
      <c r="E43" s="4" t="s">
        <v>26</v>
      </c>
      <c r="F43" s="7">
        <v>7.65</v>
      </c>
      <c r="G43" s="7">
        <v>7.65</v>
      </c>
      <c r="H43" s="210">
        <v>42653</v>
      </c>
      <c r="I43" s="210">
        <v>42663</v>
      </c>
      <c r="J43" t="s">
        <v>27</v>
      </c>
    </row>
    <row r="44" spans="1:11">
      <c r="A44" s="3" t="s">
        <v>28</v>
      </c>
      <c r="B44" s="8">
        <v>1</v>
      </c>
      <c r="C44" s="10" t="s">
        <v>24</v>
      </c>
      <c r="D44" s="33" t="s">
        <v>29</v>
      </c>
      <c r="E44" s="4" t="s">
        <v>30</v>
      </c>
      <c r="F44" s="120">
        <v>5.4</v>
      </c>
      <c r="G44" s="7">
        <v>5.4</v>
      </c>
      <c r="H44" s="210">
        <v>42653</v>
      </c>
      <c r="I44" s="210">
        <v>42663</v>
      </c>
      <c r="J44" t="s">
        <v>27</v>
      </c>
    </row>
    <row r="45" spans="1:11" ht="135">
      <c r="A45" s="125" t="s">
        <v>81</v>
      </c>
      <c r="B45" s="137">
        <v>1</v>
      </c>
      <c r="C45" s="202" t="s">
        <v>21</v>
      </c>
      <c r="D45" s="196">
        <v>1006</v>
      </c>
      <c r="E45" s="152" t="s">
        <v>82</v>
      </c>
      <c r="F45" s="160">
        <v>5.9</v>
      </c>
      <c r="G45" s="160">
        <v>5.9</v>
      </c>
      <c r="H45" s="210">
        <v>42667</v>
      </c>
      <c r="I45" s="144"/>
      <c r="J45" s="144"/>
      <c r="K45" s="140" t="s">
        <v>78</v>
      </c>
    </row>
    <row r="46" spans="1:11">
      <c r="A46" s="96" t="s">
        <v>178</v>
      </c>
      <c r="B46" s="97">
        <v>1</v>
      </c>
      <c r="C46" s="202" t="s">
        <v>21</v>
      </c>
      <c r="D46" s="99">
        <v>1006</v>
      </c>
      <c r="E46" s="100" t="s">
        <v>82</v>
      </c>
      <c r="F46" s="119">
        <v>5.9</v>
      </c>
      <c r="G46" s="119">
        <f>B46*F46</f>
        <v>5.9</v>
      </c>
      <c r="H46" s="210">
        <v>42667</v>
      </c>
      <c r="I46" s="102"/>
      <c r="J46" s="95" t="s">
        <v>173</v>
      </c>
      <c r="K46" s="95"/>
    </row>
    <row r="47" spans="1:11">
      <c r="A47" s="108" t="s">
        <v>236</v>
      </c>
      <c r="B47" s="109">
        <v>1</v>
      </c>
      <c r="C47" s="202" t="s">
        <v>21</v>
      </c>
      <c r="D47" s="197">
        <v>1300</v>
      </c>
      <c r="E47" s="100" t="s">
        <v>237</v>
      </c>
      <c r="F47" s="121">
        <v>5.9</v>
      </c>
      <c r="G47" s="14">
        <v>5.9</v>
      </c>
      <c r="H47" s="210">
        <v>42667</v>
      </c>
      <c r="I47" s="112"/>
      <c r="J47" s="113" t="s">
        <v>235</v>
      </c>
      <c r="K47" s="113"/>
    </row>
    <row r="48" spans="1:11">
      <c r="A48" s="105" t="s">
        <v>187</v>
      </c>
      <c r="B48" s="106">
        <v>3</v>
      </c>
      <c r="C48" s="202" t="s">
        <v>21</v>
      </c>
      <c r="D48" s="99">
        <v>1103</v>
      </c>
      <c r="E48" s="100" t="s">
        <v>180</v>
      </c>
      <c r="F48" s="119">
        <v>1.9</v>
      </c>
      <c r="G48" s="119">
        <f>B48*F48</f>
        <v>5.6999999999999993</v>
      </c>
      <c r="H48" s="210">
        <v>42667</v>
      </c>
      <c r="I48" s="102"/>
      <c r="J48" s="116" t="s">
        <v>186</v>
      </c>
      <c r="K48" s="95"/>
    </row>
    <row r="49" spans="1:11">
      <c r="A49" s="105" t="s">
        <v>203</v>
      </c>
      <c r="B49" s="97">
        <v>1</v>
      </c>
      <c r="C49" s="98" t="s">
        <v>24</v>
      </c>
      <c r="D49" s="99" t="s">
        <v>204</v>
      </c>
      <c r="E49" s="100" t="s">
        <v>205</v>
      </c>
      <c r="F49" s="119">
        <v>4.8</v>
      </c>
      <c r="G49" s="119">
        <f>B49*F49</f>
        <v>4.8</v>
      </c>
      <c r="H49" s="210">
        <v>42653</v>
      </c>
      <c r="I49" s="212">
        <v>42663</v>
      </c>
      <c r="J49" s="116" t="s">
        <v>186</v>
      </c>
      <c r="K49" s="95"/>
    </row>
    <row r="50" spans="1:11">
      <c r="A50" s="171" t="s">
        <v>200</v>
      </c>
      <c r="B50" s="97">
        <v>1</v>
      </c>
      <c r="C50" s="98" t="s">
        <v>24</v>
      </c>
      <c r="D50" s="99" t="s">
        <v>201</v>
      </c>
      <c r="E50" s="100" t="s">
        <v>202</v>
      </c>
      <c r="F50" s="119">
        <v>3.5</v>
      </c>
      <c r="G50" s="119">
        <f>B50*F50</f>
        <v>3.5</v>
      </c>
      <c r="H50" s="210">
        <v>42653</v>
      </c>
      <c r="I50" s="212">
        <v>42663</v>
      </c>
      <c r="J50" s="189" t="s">
        <v>186</v>
      </c>
      <c r="K50" s="190"/>
    </row>
    <row r="51" spans="1:11">
      <c r="A51" s="171" t="s">
        <v>206</v>
      </c>
      <c r="B51" s="106">
        <v>1</v>
      </c>
      <c r="C51" s="98" t="s">
        <v>24</v>
      </c>
      <c r="D51" s="99" t="s">
        <v>207</v>
      </c>
      <c r="E51" s="100" t="s">
        <v>208</v>
      </c>
      <c r="F51" s="119">
        <v>2.15</v>
      </c>
      <c r="G51" s="119">
        <f>B51*F51</f>
        <v>2.15</v>
      </c>
      <c r="H51" s="210">
        <v>42653</v>
      </c>
      <c r="I51" s="212">
        <v>42663</v>
      </c>
      <c r="J51" s="189" t="s">
        <v>186</v>
      </c>
      <c r="K51" s="190"/>
    </row>
    <row r="52" spans="1:11" ht="180">
      <c r="A52" s="126" t="s">
        <v>89</v>
      </c>
      <c r="B52" s="138">
        <v>1</v>
      </c>
      <c r="C52" s="202" t="s">
        <v>21</v>
      </c>
      <c r="D52" s="195">
        <v>1410</v>
      </c>
      <c r="E52" s="153" t="s">
        <v>90</v>
      </c>
      <c r="F52" s="161">
        <v>4.9000000000000004</v>
      </c>
      <c r="G52" s="161">
        <v>4.9000000000000004</v>
      </c>
      <c r="H52" s="210">
        <v>42667</v>
      </c>
      <c r="I52" s="145"/>
      <c r="J52" s="145"/>
      <c r="K52" s="141" t="s">
        <v>78</v>
      </c>
    </row>
    <row r="53" spans="1:11">
      <c r="A53" s="69" t="s">
        <v>89</v>
      </c>
      <c r="B53" s="8">
        <v>1</v>
      </c>
      <c r="C53" s="202" t="s">
        <v>21</v>
      </c>
      <c r="D53" s="14">
        <v>1410</v>
      </c>
      <c r="E53" s="4" t="s">
        <v>90</v>
      </c>
      <c r="F53" s="117">
        <v>4.9000000000000004</v>
      </c>
      <c r="G53" s="117">
        <v>4.9000000000000004</v>
      </c>
      <c r="H53" s="210">
        <v>42667</v>
      </c>
      <c r="I53" s="11"/>
      <c r="J53" t="s">
        <v>126</v>
      </c>
    </row>
    <row r="54" spans="1:11">
      <c r="A54" s="96" t="s">
        <v>181</v>
      </c>
      <c r="B54" s="97">
        <v>1</v>
      </c>
      <c r="C54" s="202" t="s">
        <v>21</v>
      </c>
      <c r="D54" s="99">
        <v>1410</v>
      </c>
      <c r="E54" s="100" t="s">
        <v>90</v>
      </c>
      <c r="F54" s="119">
        <v>4.9000000000000004</v>
      </c>
      <c r="G54" s="119">
        <f>B54*F54</f>
        <v>4.9000000000000004</v>
      </c>
      <c r="H54" s="210">
        <v>42667</v>
      </c>
      <c r="I54" s="102"/>
      <c r="J54" s="95" t="s">
        <v>173</v>
      </c>
      <c r="K54" s="95"/>
    </row>
    <row r="55" spans="1:11">
      <c r="A55" s="124" t="s">
        <v>40</v>
      </c>
      <c r="B55" s="134">
        <v>1</v>
      </c>
      <c r="C55" s="203" t="s">
        <v>41</v>
      </c>
      <c r="D55" s="140">
        <v>117368</v>
      </c>
      <c r="E55" s="150" t="s">
        <v>42</v>
      </c>
      <c r="F55" s="158"/>
      <c r="G55" s="158">
        <v>33.799999999999997</v>
      </c>
      <c r="H55" s="210">
        <v>42653</v>
      </c>
      <c r="I55" s="216">
        <v>42677</v>
      </c>
      <c r="J55" s="166"/>
      <c r="K55" s="166"/>
    </row>
    <row r="56" spans="1:11">
      <c r="A56" s="124" t="s">
        <v>37</v>
      </c>
      <c r="B56" s="134">
        <v>4</v>
      </c>
      <c r="C56" s="205" t="s">
        <v>35</v>
      </c>
      <c r="D56" s="140"/>
      <c r="E56" s="150" t="s">
        <v>36</v>
      </c>
      <c r="F56" s="158"/>
      <c r="G56" s="158" t="s">
        <v>38</v>
      </c>
      <c r="H56" s="210">
        <v>42653</v>
      </c>
      <c r="I56" s="216">
        <v>42677</v>
      </c>
      <c r="J56" s="166"/>
      <c r="K56" s="166"/>
    </row>
    <row r="57" spans="1:11">
      <c r="A57" s="122" t="s">
        <v>34</v>
      </c>
      <c r="B57" s="132">
        <v>4</v>
      </c>
      <c r="C57" s="205" t="s">
        <v>35</v>
      </c>
      <c r="D57" s="141"/>
      <c r="E57" s="148" t="s">
        <v>36</v>
      </c>
      <c r="F57" s="156"/>
      <c r="G57" s="156">
        <v>87.84</v>
      </c>
      <c r="H57" s="210">
        <v>42653</v>
      </c>
      <c r="I57" s="215">
        <v>42677</v>
      </c>
      <c r="J57" s="164"/>
      <c r="K57" s="164"/>
    </row>
    <row r="58" spans="1:11">
      <c r="A58" s="122" t="s">
        <v>39</v>
      </c>
      <c r="B58" s="132">
        <v>1</v>
      </c>
      <c r="C58" s="205" t="s">
        <v>35</v>
      </c>
      <c r="D58" s="141"/>
      <c r="E58" s="148" t="s">
        <v>36</v>
      </c>
      <c r="F58" s="156"/>
      <c r="G58" s="156">
        <v>46.92</v>
      </c>
      <c r="H58" s="210">
        <v>42653</v>
      </c>
      <c r="I58" s="215">
        <v>42677</v>
      </c>
      <c r="J58" s="164"/>
      <c r="K58" s="164"/>
    </row>
    <row r="59" spans="1:11" s="95" customFormat="1">
      <c r="A59" s="3" t="s">
        <v>106</v>
      </c>
      <c r="B59" s="8">
        <v>1</v>
      </c>
      <c r="C59" s="202" t="s">
        <v>21</v>
      </c>
      <c r="D59" s="10">
        <v>2250</v>
      </c>
      <c r="E59" s="4" t="s">
        <v>107</v>
      </c>
      <c r="F59" s="7">
        <v>4.45</v>
      </c>
      <c r="G59" s="7">
        <v>4.45</v>
      </c>
      <c r="H59" s="210">
        <v>42667</v>
      </c>
      <c r="I59" s="11" t="s">
        <v>239</v>
      </c>
      <c r="J59" s="2" t="s">
        <v>97</v>
      </c>
      <c r="K59" s="2"/>
    </row>
    <row r="60" spans="1:11" s="95" customFormat="1" ht="15.75">
      <c r="A60" s="211" t="s">
        <v>20</v>
      </c>
      <c r="B60" s="8">
        <v>1</v>
      </c>
      <c r="C60" s="202" t="s">
        <v>21</v>
      </c>
      <c r="D60" s="10">
        <v>1306</v>
      </c>
      <c r="E60" s="4" t="s">
        <v>22</v>
      </c>
      <c r="F60" s="7">
        <v>4.4000000000000004</v>
      </c>
      <c r="G60" s="7">
        <v>4.4000000000000004</v>
      </c>
      <c r="H60" s="210">
        <v>42667</v>
      </c>
      <c r="I60" s="11"/>
      <c r="J60" s="2"/>
      <c r="K60" s="2"/>
    </row>
    <row r="61" spans="1:11" s="95" customFormat="1">
      <c r="A61" s="200" t="s">
        <v>156</v>
      </c>
      <c r="B61" s="8">
        <v>1</v>
      </c>
      <c r="C61" s="206" t="s">
        <v>120</v>
      </c>
      <c r="D61" s="201" t="s">
        <v>157</v>
      </c>
      <c r="E61" s="90" t="s">
        <v>158</v>
      </c>
      <c r="F61" s="7">
        <v>35.5</v>
      </c>
      <c r="G61" s="7">
        <v>35.5</v>
      </c>
      <c r="H61" s="210">
        <v>42653</v>
      </c>
      <c r="I61" s="219">
        <v>42677</v>
      </c>
      <c r="J61" s="2" t="s">
        <v>159</v>
      </c>
      <c r="K61" s="2"/>
    </row>
    <row r="62" spans="1:11" s="95" customFormat="1">
      <c r="A62" s="96" t="s">
        <v>182</v>
      </c>
      <c r="B62" s="97">
        <v>3</v>
      </c>
      <c r="C62" s="202" t="s">
        <v>21</v>
      </c>
      <c r="D62" s="99">
        <v>2207</v>
      </c>
      <c r="E62" s="100" t="s">
        <v>183</v>
      </c>
      <c r="F62" s="119">
        <v>1.4</v>
      </c>
      <c r="G62" s="119">
        <f>B62*F62</f>
        <v>4.1999999999999993</v>
      </c>
      <c r="H62" s="210">
        <v>42667</v>
      </c>
      <c r="I62" s="102"/>
      <c r="J62" s="190"/>
      <c r="K62" s="190"/>
    </row>
    <row r="63" spans="1:11" s="95" customFormat="1" ht="105">
      <c r="A63" s="128" t="s">
        <v>91</v>
      </c>
      <c r="B63" s="137">
        <v>1</v>
      </c>
      <c r="C63" s="202" t="s">
        <v>21</v>
      </c>
      <c r="D63" s="196" t="s">
        <v>92</v>
      </c>
      <c r="E63" s="152" t="s">
        <v>93</v>
      </c>
      <c r="F63" s="160">
        <v>3.99</v>
      </c>
      <c r="G63" s="160">
        <v>3.99</v>
      </c>
      <c r="H63" s="210">
        <v>42667</v>
      </c>
      <c r="I63" s="144"/>
      <c r="J63" s="144"/>
      <c r="K63" s="140" t="s">
        <v>78</v>
      </c>
    </row>
    <row r="64" spans="1:11" s="95" customFormat="1">
      <c r="A64" s="3" t="s">
        <v>91</v>
      </c>
      <c r="B64" s="8">
        <v>1</v>
      </c>
      <c r="C64" s="202" t="s">
        <v>21</v>
      </c>
      <c r="D64" s="10" t="s">
        <v>92</v>
      </c>
      <c r="E64" s="70" t="s">
        <v>93</v>
      </c>
      <c r="F64" s="7">
        <v>3.99</v>
      </c>
      <c r="G64" s="7">
        <v>3.99</v>
      </c>
      <c r="H64" s="210">
        <v>42667</v>
      </c>
      <c r="I64" s="11"/>
      <c r="J64" s="2" t="s">
        <v>97</v>
      </c>
      <c r="K64" s="2"/>
    </row>
    <row r="65" spans="1:11" s="95" customFormat="1" ht="120">
      <c r="A65" s="126" t="s">
        <v>83</v>
      </c>
      <c r="B65" s="138">
        <v>1</v>
      </c>
      <c r="C65" s="202" t="s">
        <v>21</v>
      </c>
      <c r="D65" s="198">
        <v>1400</v>
      </c>
      <c r="E65" s="153" t="s">
        <v>84</v>
      </c>
      <c r="F65" s="161">
        <v>3.95</v>
      </c>
      <c r="G65" s="161">
        <v>3.95</v>
      </c>
      <c r="H65" s="210">
        <v>42667</v>
      </c>
      <c r="I65" s="145"/>
      <c r="J65" s="145"/>
      <c r="K65" s="141" t="s">
        <v>78</v>
      </c>
    </row>
    <row r="66" spans="1:11" s="95" customFormat="1">
      <c r="A66" s="96" t="s">
        <v>177</v>
      </c>
      <c r="B66" s="97">
        <v>1</v>
      </c>
      <c r="C66" s="202" t="s">
        <v>21</v>
      </c>
      <c r="D66" s="99">
        <v>1400</v>
      </c>
      <c r="E66" s="100" t="s">
        <v>84</v>
      </c>
      <c r="F66" s="119">
        <v>3.95</v>
      </c>
      <c r="G66" s="119">
        <f>B66*F66</f>
        <v>3.95</v>
      </c>
      <c r="H66" s="210">
        <v>42667</v>
      </c>
      <c r="I66" s="102"/>
      <c r="J66" s="190" t="s">
        <v>173</v>
      </c>
      <c r="K66" s="190"/>
    </row>
    <row r="67" spans="1:11" s="95" customFormat="1">
      <c r="A67" s="96" t="s">
        <v>171</v>
      </c>
      <c r="B67" s="97">
        <v>1</v>
      </c>
      <c r="C67" s="202" t="s">
        <v>21</v>
      </c>
      <c r="D67" s="99">
        <v>1602</v>
      </c>
      <c r="E67" s="100" t="s">
        <v>172</v>
      </c>
      <c r="F67" s="119">
        <v>3.9</v>
      </c>
      <c r="G67" s="119">
        <f>B67*F67</f>
        <v>3.9</v>
      </c>
      <c r="H67" s="210">
        <v>42667</v>
      </c>
      <c r="I67" s="102"/>
      <c r="J67" s="190" t="s">
        <v>173</v>
      </c>
      <c r="K67" s="190"/>
    </row>
    <row r="68" spans="1:11" s="95" customFormat="1">
      <c r="A68" s="3" t="s">
        <v>167</v>
      </c>
      <c r="B68" s="8">
        <v>2</v>
      </c>
      <c r="C68" s="10" t="s">
        <v>120</v>
      </c>
      <c r="D68" s="10" t="s">
        <v>168</v>
      </c>
      <c r="E68" s="4" t="s">
        <v>169</v>
      </c>
      <c r="F68" s="7">
        <v>14.2</v>
      </c>
      <c r="G68" s="7">
        <v>28.4</v>
      </c>
      <c r="H68" s="210">
        <v>42653</v>
      </c>
      <c r="I68" s="210">
        <v>42677</v>
      </c>
      <c r="J68" s="2" t="s">
        <v>170</v>
      </c>
      <c r="K68" s="2"/>
    </row>
    <row r="69" spans="1:11" s="95" customFormat="1">
      <c r="A69" s="81" t="s">
        <v>153</v>
      </c>
      <c r="B69" s="8">
        <v>1</v>
      </c>
      <c r="C69" s="10" t="s">
        <v>120</v>
      </c>
      <c r="D69" s="10" t="s">
        <v>154</v>
      </c>
      <c r="E69" s="11" t="s">
        <v>155</v>
      </c>
      <c r="F69" s="7">
        <v>17</v>
      </c>
      <c r="G69" s="7">
        <v>17</v>
      </c>
      <c r="H69" s="210">
        <v>42653</v>
      </c>
      <c r="I69" s="210">
        <v>42677</v>
      </c>
      <c r="J69" s="2" t="s">
        <v>135</v>
      </c>
      <c r="K69" s="2"/>
    </row>
    <row r="70" spans="1:11" s="95" customFormat="1">
      <c r="A70" s="3" t="s">
        <v>123</v>
      </c>
      <c r="B70" s="8">
        <v>4</v>
      </c>
      <c r="C70" s="207" t="s">
        <v>120</v>
      </c>
      <c r="D70" s="10" t="s">
        <v>124</v>
      </c>
      <c r="E70" s="2" t="s">
        <v>125</v>
      </c>
      <c r="F70" s="120">
        <v>2.65</v>
      </c>
      <c r="G70" s="7">
        <f>4*2.65</f>
        <v>10.6</v>
      </c>
      <c r="H70" s="210">
        <v>42653</v>
      </c>
      <c r="I70" s="210">
        <v>42677</v>
      </c>
      <c r="J70" t="s">
        <v>97</v>
      </c>
      <c r="K70"/>
    </row>
    <row r="71" spans="1:11" s="95" customFormat="1">
      <c r="A71" s="3" t="s">
        <v>119</v>
      </c>
      <c r="B71" s="8">
        <v>2</v>
      </c>
      <c r="C71" s="207" t="s">
        <v>120</v>
      </c>
      <c r="D71" s="10" t="s">
        <v>121</v>
      </c>
      <c r="E71" s="2" t="s">
        <v>122</v>
      </c>
      <c r="F71" s="7">
        <v>2.65</v>
      </c>
      <c r="G71" s="7">
        <v>5.3</v>
      </c>
      <c r="H71" s="210">
        <v>42653</v>
      </c>
      <c r="I71" s="210">
        <v>42677</v>
      </c>
      <c r="J71" t="s">
        <v>97</v>
      </c>
      <c r="K71"/>
    </row>
    <row r="72" spans="1:11" s="95" customFormat="1">
      <c r="A72" s="171" t="s">
        <v>226</v>
      </c>
      <c r="B72" s="97">
        <v>5</v>
      </c>
      <c r="C72" s="98" t="s">
        <v>120</v>
      </c>
      <c r="D72" s="99" t="s">
        <v>227</v>
      </c>
      <c r="E72" s="107" t="s">
        <v>228</v>
      </c>
      <c r="F72" s="119">
        <v>0.64</v>
      </c>
      <c r="G72" s="119">
        <f>B72*F72</f>
        <v>3.2</v>
      </c>
      <c r="H72" s="210">
        <v>42653</v>
      </c>
      <c r="I72" s="212">
        <v>42677</v>
      </c>
      <c r="J72" s="189" t="s">
        <v>186</v>
      </c>
      <c r="K72" s="190"/>
    </row>
    <row r="73" spans="1:11" s="95" customFormat="1">
      <c r="A73" s="171" t="s">
        <v>223</v>
      </c>
      <c r="B73" s="97">
        <v>1</v>
      </c>
      <c r="C73" s="98" t="s">
        <v>120</v>
      </c>
      <c r="D73" s="99" t="s">
        <v>224</v>
      </c>
      <c r="E73" s="107" t="s">
        <v>225</v>
      </c>
      <c r="F73" s="119">
        <v>1.6</v>
      </c>
      <c r="G73" s="119">
        <f>B73*F73</f>
        <v>1.6</v>
      </c>
      <c r="H73" s="210">
        <v>42653</v>
      </c>
      <c r="I73" s="212">
        <v>42677</v>
      </c>
      <c r="J73" s="189" t="s">
        <v>186</v>
      </c>
      <c r="K73" s="190"/>
    </row>
    <row r="74" spans="1:11" s="95" customFormat="1">
      <c r="A74" s="122" t="s">
        <v>43</v>
      </c>
      <c r="B74" s="132">
        <v>1</v>
      </c>
      <c r="C74" s="208" t="s">
        <v>44</v>
      </c>
      <c r="D74" s="141" t="s">
        <v>45</v>
      </c>
      <c r="E74" s="148" t="s">
        <v>46</v>
      </c>
      <c r="F74" s="156"/>
      <c r="G74" s="156">
        <v>8.59</v>
      </c>
      <c r="H74" s="210">
        <v>42653</v>
      </c>
      <c r="I74" s="216">
        <v>42677</v>
      </c>
      <c r="J74" s="164"/>
      <c r="K74" s="164" t="s">
        <v>47</v>
      </c>
    </row>
    <row r="75" spans="1:11" s="95" customFormat="1">
      <c r="A75" s="122" t="s">
        <v>51</v>
      </c>
      <c r="B75" s="132">
        <v>4</v>
      </c>
      <c r="C75" s="208" t="s">
        <v>44</v>
      </c>
      <c r="D75" s="141" t="s">
        <v>52</v>
      </c>
      <c r="E75" s="148" t="s">
        <v>53</v>
      </c>
      <c r="F75" s="156">
        <v>2.09</v>
      </c>
      <c r="G75" s="156">
        <v>8.36</v>
      </c>
      <c r="H75" s="210">
        <v>42653</v>
      </c>
      <c r="I75" s="215">
        <v>42663</v>
      </c>
      <c r="J75" s="164"/>
      <c r="K75" s="164" t="s">
        <v>54</v>
      </c>
    </row>
    <row r="76" spans="1:11" s="95" customFormat="1">
      <c r="A76" s="122" t="s">
        <v>59</v>
      </c>
      <c r="B76" s="132">
        <v>1</v>
      </c>
      <c r="C76" s="208" t="s">
        <v>44</v>
      </c>
      <c r="D76" s="141" t="s">
        <v>60</v>
      </c>
      <c r="E76" s="148" t="s">
        <v>61</v>
      </c>
      <c r="F76" s="156"/>
      <c r="G76" s="156">
        <v>6.93</v>
      </c>
      <c r="H76" s="210">
        <v>42653</v>
      </c>
      <c r="I76" s="216">
        <v>42677</v>
      </c>
      <c r="J76" s="164"/>
      <c r="K76" s="164" t="s">
        <v>62</v>
      </c>
    </row>
    <row r="77" spans="1:11" s="95" customFormat="1">
      <c r="A77" s="124" t="s">
        <v>48</v>
      </c>
      <c r="B77" s="134">
        <v>40</v>
      </c>
      <c r="C77" s="209" t="s">
        <v>44</v>
      </c>
      <c r="D77" s="140" t="s">
        <v>49</v>
      </c>
      <c r="E77" s="150" t="s">
        <v>50</v>
      </c>
      <c r="F77" s="158">
        <v>0.13</v>
      </c>
      <c r="G77" s="158">
        <v>5.2</v>
      </c>
      <c r="H77" s="210">
        <v>42653</v>
      </c>
      <c r="I77" s="216">
        <v>42677</v>
      </c>
      <c r="J77" s="166"/>
      <c r="K77" s="166"/>
    </row>
    <row r="78" spans="1:11" s="95" customFormat="1">
      <c r="A78" s="174" t="s">
        <v>102</v>
      </c>
      <c r="B78" s="8">
        <v>1</v>
      </c>
      <c r="C78" s="202" t="s">
        <v>21</v>
      </c>
      <c r="D78" s="10">
        <v>1506</v>
      </c>
      <c r="E78" s="91" t="s">
        <v>103</v>
      </c>
      <c r="F78" s="7">
        <v>2</v>
      </c>
      <c r="G78" s="7">
        <v>2</v>
      </c>
      <c r="H78" s="210">
        <v>42667</v>
      </c>
      <c r="I78" s="11"/>
      <c r="J78" s="2" t="s">
        <v>135</v>
      </c>
      <c r="K78" s="2"/>
    </row>
    <row r="79" spans="1:11" s="95" customFormat="1">
      <c r="A79" s="3" t="s">
        <v>102</v>
      </c>
      <c r="B79" s="8">
        <v>1</v>
      </c>
      <c r="C79" s="202" t="s">
        <v>21</v>
      </c>
      <c r="D79" s="10">
        <v>1506</v>
      </c>
      <c r="E79" s="4" t="s">
        <v>103</v>
      </c>
      <c r="F79" s="7">
        <v>1.99</v>
      </c>
      <c r="G79" s="7">
        <v>1.99</v>
      </c>
      <c r="H79" s="210">
        <v>42667</v>
      </c>
      <c r="I79" s="11" t="s">
        <v>239</v>
      </c>
      <c r="J79" s="2" t="s">
        <v>97</v>
      </c>
      <c r="K79" s="2"/>
    </row>
    <row r="80" spans="1:11" s="95" customFormat="1">
      <c r="A80" s="96" t="s">
        <v>179</v>
      </c>
      <c r="B80" s="97">
        <v>1</v>
      </c>
      <c r="C80" s="202" t="s">
        <v>21</v>
      </c>
      <c r="D80" s="99">
        <v>1103</v>
      </c>
      <c r="E80" s="100" t="s">
        <v>180</v>
      </c>
      <c r="F80" s="119">
        <v>1.9</v>
      </c>
      <c r="G80" s="119">
        <f>B80*F80</f>
        <v>1.9</v>
      </c>
      <c r="H80" s="210">
        <v>42667</v>
      </c>
      <c r="I80" s="102"/>
      <c r="J80" s="190" t="s">
        <v>173</v>
      </c>
      <c r="K80" s="190"/>
    </row>
    <row r="81" spans="1:11" s="95" customFormat="1">
      <c r="A81" s="124" t="s">
        <v>63</v>
      </c>
      <c r="B81" s="134">
        <v>1</v>
      </c>
      <c r="C81" s="209" t="s">
        <v>44</v>
      </c>
      <c r="D81" s="140" t="s">
        <v>64</v>
      </c>
      <c r="E81" s="150" t="s">
        <v>65</v>
      </c>
      <c r="F81" s="158"/>
      <c r="G81" s="158">
        <v>4.8899999999999997</v>
      </c>
      <c r="H81" s="210">
        <v>42653</v>
      </c>
      <c r="I81" s="217">
        <v>42663</v>
      </c>
      <c r="J81" s="166"/>
      <c r="K81" s="166" t="s">
        <v>62</v>
      </c>
    </row>
    <row r="82" spans="1:11" s="95" customFormat="1">
      <c r="A82" s="124" t="s">
        <v>55</v>
      </c>
      <c r="B82" s="134">
        <v>1</v>
      </c>
      <c r="C82" s="209" t="s">
        <v>44</v>
      </c>
      <c r="D82" s="140" t="s">
        <v>56</v>
      </c>
      <c r="E82" s="150" t="s">
        <v>57</v>
      </c>
      <c r="F82" s="158"/>
      <c r="G82" s="158">
        <v>4.5599999999999996</v>
      </c>
      <c r="H82" s="210">
        <v>42653</v>
      </c>
      <c r="I82" s="216">
        <v>42663</v>
      </c>
      <c r="J82" s="166"/>
      <c r="K82" s="166" t="s">
        <v>58</v>
      </c>
    </row>
    <row r="83" spans="1:11" s="95" customFormat="1">
      <c r="A83" s="122" t="s">
        <v>66</v>
      </c>
      <c r="B83" s="132">
        <v>1</v>
      </c>
      <c r="C83" s="208" t="s">
        <v>44</v>
      </c>
      <c r="D83" s="141" t="s">
        <v>67</v>
      </c>
      <c r="E83" s="148" t="s">
        <v>68</v>
      </c>
      <c r="F83" s="156"/>
      <c r="G83" s="156">
        <v>4.29</v>
      </c>
      <c r="H83" s="210">
        <v>42653</v>
      </c>
      <c r="I83" s="215">
        <v>42663</v>
      </c>
      <c r="J83" s="164"/>
      <c r="K83" s="164" t="s">
        <v>69</v>
      </c>
    </row>
    <row r="84" spans="1:11" s="95" customFormat="1">
      <c r="A84" s="69" t="s">
        <v>108</v>
      </c>
      <c r="B84" s="8">
        <v>3</v>
      </c>
      <c r="C84" s="202" t="s">
        <v>21</v>
      </c>
      <c r="D84" s="10" t="s">
        <v>109</v>
      </c>
      <c r="E84" s="4" t="s">
        <v>110</v>
      </c>
      <c r="F84" s="7">
        <v>0.45</v>
      </c>
      <c r="G84" s="7">
        <v>1.35</v>
      </c>
      <c r="H84" s="210">
        <v>42667</v>
      </c>
      <c r="I84" s="11" t="s">
        <v>239</v>
      </c>
      <c r="J84" s="2" t="s">
        <v>97</v>
      </c>
      <c r="K84" s="2"/>
    </row>
    <row r="85" spans="1:11" s="95" customFormat="1">
      <c r="A85" s="171" t="s">
        <v>229</v>
      </c>
      <c r="B85" s="97">
        <v>2</v>
      </c>
      <c r="C85" s="98" t="s">
        <v>44</v>
      </c>
      <c r="D85" s="99" t="s">
        <v>230</v>
      </c>
      <c r="E85" s="107" t="s">
        <v>231</v>
      </c>
      <c r="F85" s="119">
        <v>1.35</v>
      </c>
      <c r="G85" s="119">
        <f>B85*F85</f>
        <v>2.7</v>
      </c>
      <c r="H85" s="210">
        <v>42653</v>
      </c>
      <c r="I85" s="212">
        <v>42663</v>
      </c>
      <c r="J85" s="189" t="s">
        <v>186</v>
      </c>
      <c r="K85" s="190"/>
    </row>
    <row r="86" spans="1:11" s="95" customFormat="1">
      <c r="A86" s="3" t="s">
        <v>115</v>
      </c>
      <c r="B86" s="8">
        <v>1</v>
      </c>
      <c r="C86" s="202" t="s">
        <v>21</v>
      </c>
      <c r="D86" s="10">
        <v>1104</v>
      </c>
      <c r="E86" s="70" t="s">
        <v>116</v>
      </c>
      <c r="F86" s="7">
        <v>0.65</v>
      </c>
      <c r="G86" s="7">
        <v>0.65</v>
      </c>
      <c r="H86" s="210">
        <v>42667</v>
      </c>
      <c r="I86" s="11" t="s">
        <v>239</v>
      </c>
      <c r="J86" t="s">
        <v>97</v>
      </c>
      <c r="K86"/>
    </row>
    <row r="87" spans="1:11">
      <c r="A87" s="17"/>
      <c r="B87" s="12"/>
      <c r="F87" s="13"/>
      <c r="G87" s="13">
        <f>SUBTOTAL(109,Tabelle1[Preis ges.])</f>
        <v>1694.6100000000022</v>
      </c>
      <c r="H87" s="15"/>
      <c r="I87" s="15"/>
    </row>
    <row r="89" spans="1:11">
      <c r="G89">
        <f>Tabelle1[[#Totals],[Preis ges.]]/1.19</f>
        <v>1424.0420168067246</v>
      </c>
    </row>
  </sheetData>
  <mergeCells count="1">
    <mergeCell ref="A2:D2"/>
  </mergeCells>
  <conditionalFormatting sqref="H4:I4 H7:H8 H10:H12 H16 H21:H22 H33 H35:H37 H41:H44 H49:H51 H55:H58 H61 H68:H77 H81:H83 H85">
    <cfRule type="containsText" dxfId="112" priority="15" operator="containsText" text="x">
      <formula>NOT(ISERROR(SEARCH("x",H4)))</formula>
    </cfRule>
  </conditionalFormatting>
  <conditionalFormatting sqref="H5:I6 H9 H13:H15 H17:H20 H23:H32 H34 H38:H40 H45:H48 H52:H54 H59:H60 H62:H67 H78:H80 H84 H86">
    <cfRule type="containsText" dxfId="111" priority="14" operator="containsText" text="x">
      <formula>NOT(ISERROR(SEARCH("x",H5)))</formula>
    </cfRule>
  </conditionalFormatting>
  <conditionalFormatting sqref="I7:I18">
    <cfRule type="containsText" dxfId="110" priority="13" operator="containsText" text="x">
      <formula>NOT(ISERROR(SEARCH("x",I7)))</formula>
    </cfRule>
  </conditionalFormatting>
  <conditionalFormatting sqref="I19">
    <cfRule type="containsText" dxfId="109" priority="12" operator="containsText" text="x">
      <formula>NOT(ISERROR(SEARCH("x",I19)))</formula>
    </cfRule>
  </conditionalFormatting>
  <conditionalFormatting sqref="I20:I26">
    <cfRule type="containsText" dxfId="108" priority="11" operator="containsText" text="x">
      <formula>NOT(ISERROR(SEARCH("x",I20)))</formula>
    </cfRule>
  </conditionalFormatting>
  <conditionalFormatting sqref="I54:I56">
    <cfRule type="containsText" dxfId="107" priority="7" operator="containsText" text="x"/>
  </conditionalFormatting>
  <conditionalFormatting sqref="I57:I58">
    <cfRule type="containsText" dxfId="106" priority="6" operator="containsText" text="x">
      <formula>NOT(ISERROR(SEARCH("x",I57)))</formula>
    </cfRule>
  </conditionalFormatting>
  <conditionalFormatting sqref="I59:I66 I82:I83 I76">
    <cfRule type="expression" dxfId="105" priority="3" stopIfTrue="1">
      <formula>NOT(ISERROR(SEARCH("x",I59)))</formula>
    </cfRule>
  </conditionalFormatting>
  <conditionalFormatting sqref="I78:I80 I67:I73 I75">
    <cfRule type="expression" dxfId="104" priority="4" stopIfTrue="1">
      <formula>NOT(ISERROR(SEARCH("x",I67)))</formula>
    </cfRule>
  </conditionalFormatting>
  <conditionalFormatting sqref="I84:I86">
    <cfRule type="expression" dxfId="103" priority="5" stopIfTrue="1">
      <formula>NOT(ISERROR(SEARCH("x",I84)))</formula>
    </cfRule>
  </conditionalFormatting>
  <conditionalFormatting sqref="I74">
    <cfRule type="expression" dxfId="102" priority="2" stopIfTrue="1">
      <formula>NOT(ISERROR(SEARCH("x",I74)))</formula>
    </cfRule>
  </conditionalFormatting>
  <conditionalFormatting sqref="I77">
    <cfRule type="expression" dxfId="101" priority="1" stopIfTrue="1">
      <formula>NOT(ISERROR(SEARCH("x",I77)))</formula>
    </cfRule>
  </conditionalFormatting>
  <dataValidations count="6">
    <dataValidation type="list" allowBlank="1" showInputMessage="1" showErrorMessage="1" sqref="C86 C57:C60 C9 C13:C15 C17:C20 C23:C32 C34 C38:C40 C45:C48 C52:C54 C62:C67 C78:C80 C84 C4:C6">
      <formula1>$C$3:$C$9</formula1>
    </dataValidation>
    <dataValidation type="list" allowBlank="1" showInputMessage="1" showErrorMessage="1" sqref="C7:C8 C10:C12 C16">
      <formula1>$C$7:$C$13</formula1>
    </dataValidation>
    <dataValidation type="list" allowBlank="1" showInputMessage="1" showErrorMessage="1" sqref="C21:C22">
      <formula1>$C$6:$C$12</formula1>
    </dataValidation>
    <dataValidation type="list" allowBlank="1" showInputMessage="1" showErrorMessage="1" sqref="C41:C44">
      <formula1>$C$3:$C$10</formula1>
    </dataValidation>
    <dataValidation type="list" allowBlank="1" showInputMessage="1" showErrorMessage="1" sqref="C49:C51">
      <formula1>$C$3:$C$11</formula1>
    </dataValidation>
    <dataValidation type="list" allowBlank="1" showInputMessage="1" showErrorMessage="1" sqref="WVK59:WVK86 IY59:IY86 SU59:SU86 ACQ59:ACQ86 AMM59:AMM86 AWI59:AWI86 BGE59:BGE86 BQA59:BQA86 BZW59:BZW86 CJS59:CJS86 CTO59:CTO86 DDK59:DDK86 DNG59:DNG86 DXC59:DXC86 EGY59:EGY86 EQU59:EQU86 FAQ59:FAQ86 FKM59:FKM86 FUI59:FUI86 GEE59:GEE86 GOA59:GOA86 GXW59:GXW86 HHS59:HHS86 HRO59:HRO86 IBK59:IBK86 ILG59:ILG86 IVC59:IVC86 JEY59:JEY86 JOU59:JOU86 JYQ59:JYQ86 KIM59:KIM86 KSI59:KSI86 LCE59:LCE86 LMA59:LMA86 LVW59:LVW86 MFS59:MFS86 MPO59:MPO86 MZK59:MZK86 NJG59:NJG86 NTC59:NTC86 OCY59:OCY86 OMU59:OMU86 OWQ59:OWQ86 PGM59:PGM86 PQI59:PQI86 QAE59:QAE86 QKA59:QKA86 QTW59:QTW86 RDS59:RDS86 RNO59:RNO86 RXK59:RXK86 SHG59:SHG86 SRC59:SRC86 TAY59:TAY86 TKU59:TKU86 TUQ59:TUQ86 UEM59:UEM86 UOI59:UOI86 UYE59:UYE86 VIA59:VIA86 VRW59:VRW86 WBS59:WBS86 WLO59:WLO86 C61 C68:C77 C81:C83 C85">
      <formula1>$C$3:$C$9</formula1>
      <formula2>0</formula2>
    </dataValidation>
  </dataValidations>
  <hyperlinks>
    <hyperlink ref="E43" r:id="rId1"/>
    <hyperlink ref="E44" r:id="rId2"/>
    <hyperlink ref="C77" r:id="rId3"/>
    <hyperlink ref="C74" r:id="rId4"/>
    <hyperlink ref="C16:C18" r:id="rId5" display="www.voelkner.de"/>
    <hyperlink ref="E33" r:id="rId6"/>
    <hyperlink ref="E57" r:id="rId7"/>
    <hyperlink ref="E56" r:id="rId8"/>
    <hyperlink ref="E58" r:id="rId9"/>
    <hyperlink ref="E55" r:id="rId10"/>
    <hyperlink ref="E74" r:id="rId11"/>
    <hyperlink ref="E77" r:id="rId12"/>
    <hyperlink ref="E75" r:id="rId13"/>
    <hyperlink ref="E82" r:id="rId14"/>
    <hyperlink ref="E76" r:id="rId15"/>
    <hyperlink ref="E81" r:id="rId16" location="tech-data"/>
    <hyperlink ref="E83" r:id="rId17"/>
    <hyperlink ref="C57" r:id="rId18"/>
    <hyperlink ref="C56" r:id="rId19"/>
    <hyperlink ref="C58" r:id="rId20"/>
    <hyperlink ref="C55" r:id="rId21"/>
    <hyperlink ref="C33" r:id="rId22"/>
    <hyperlink ref="E6" r:id="rId23"/>
    <hyperlink ref="E65" r:id="rId24"/>
    <hyperlink ref="E27" r:id="rId25"/>
    <hyperlink ref="E45" r:id="rId26"/>
    <hyperlink ref="E52" r:id="rId27"/>
    <hyperlink ref="E63" r:id="rId28"/>
    <hyperlink ref="E30" r:id="rId29"/>
    <hyperlink ref="E79" r:id="rId30"/>
    <hyperlink ref="C71" r:id="rId31"/>
    <hyperlink ref="C70" r:id="rId32"/>
    <hyperlink ref="E29" r:id="rId33"/>
    <hyperlink ref="E53" r:id="rId34"/>
    <hyperlink ref="C9" r:id="rId35"/>
    <hyperlink ref="E18" r:id="rId36"/>
    <hyperlink ref="E9" r:id="rId37"/>
    <hyperlink ref="E4" r:id="rId38"/>
    <hyperlink ref="E16" r:id="rId39"/>
    <hyperlink ref="E38" r:id="rId40"/>
    <hyperlink ref="E14" r:id="rId41"/>
    <hyperlink ref="E39" r:id="rId42"/>
    <hyperlink ref="C61" r:id="rId43"/>
    <hyperlink ref="E35" r:id="rId44"/>
    <hyperlink ref="E23" r:id="rId45"/>
    <hyperlink ref="C13" r:id="rId46"/>
    <hyperlink ref="C13:C15" r:id="rId47" display="www.marotronics.de"/>
    <hyperlink ref="C17:C20" r:id="rId48" display="www.marotronics.de"/>
    <hyperlink ref="C23:C32" r:id="rId49" display="www.marotronics.de"/>
    <hyperlink ref="C34" r:id="rId50"/>
    <hyperlink ref="C38:C40" r:id="rId51" display="www.marotronics.de"/>
    <hyperlink ref="C45:C48" r:id="rId52" display="www.marotronics.de"/>
    <hyperlink ref="C52:C54" r:id="rId53" display="www.marotronics.de"/>
    <hyperlink ref="C59:C60" r:id="rId54" display="www.marotronics.de"/>
    <hyperlink ref="C62:C67" r:id="rId55" display="www.marotronics.de"/>
    <hyperlink ref="C78:C80" r:id="rId56" display="www.marotronics.de"/>
    <hyperlink ref="C84" r:id="rId57"/>
    <hyperlink ref="C86" r:id="rId58"/>
    <hyperlink ref="C6" r:id="rId59"/>
    <hyperlink ref="E21" r:id="rId60"/>
    <hyperlink ref="E12" r:id="rId61"/>
    <hyperlink ref="E40" r:id="rId62"/>
  </hyperlinks>
  <pageMargins left="0.25" right="0.25" top="0.75" bottom="0.75" header="0.3" footer="0.3"/>
  <pageSetup paperSize="9" scale="64" fitToHeight="0" orientation="portrait" r:id="rId63"/>
  <tableParts count="1">
    <tablePart r:id="rId64"/>
  </tableParts>
  <extLst>
    <ext xmlns:x14="http://schemas.microsoft.com/office/spreadsheetml/2009/9/main" uri="{78C0D931-6437-407d-A8EE-F0AAD7539E65}">
      <x14:conditionalFormattings>
        <x14:conditionalFormatting xmlns:xm="http://schemas.microsoft.com/office/excel/2006/main">
          <x14:cfRule type="containsText" priority="10" operator="containsText" text="x" id="{DE802116-9417-42F5-920F-67F2BF274C98}">
            <xm:f>NOT(ISERROR(SEARCH("x",Elektrik!I27)))</xm:f>
            <x14:dxf>
              <font>
                <b/>
                <i val="0"/>
                <color rgb="FF006100"/>
              </font>
              <fill>
                <patternFill>
                  <bgColor rgb="FFC6EFCE"/>
                </patternFill>
              </fill>
            </x14:dxf>
          </x14:cfRule>
          <xm:sqref>I27:I53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A28" sqref="A28"/>
    </sheetView>
  </sheetViews>
  <sheetFormatPr baseColWidth="10" defaultRowHeight="15"/>
  <cols>
    <col min="1" max="1" width="68.7109375" bestFit="1" customWidth="1"/>
    <col min="2" max="2" width="9.140625" customWidth="1"/>
    <col min="3" max="3" width="19" bestFit="1" customWidth="1"/>
    <col min="4" max="4" width="16.85546875" customWidth="1"/>
    <col min="5" max="5" width="33.42578125" customWidth="1"/>
    <col min="7" max="7" width="16.28515625" customWidth="1"/>
    <col min="8" max="8" width="22.7109375" customWidth="1"/>
    <col min="9" max="9" width="13.42578125" bestFit="1" customWidth="1"/>
    <col min="10" max="10" width="27.7109375" customWidth="1"/>
    <col min="11" max="11" width="53.42578125" customWidth="1"/>
  </cols>
  <sheetData>
    <row r="1" spans="1:11" ht="26.25">
      <c r="A1" s="18" t="s">
        <v>11</v>
      </c>
      <c r="B1" s="30" t="s">
        <v>13</v>
      </c>
      <c r="C1" s="30" t="s">
        <v>14</v>
      </c>
    </row>
    <row r="2" spans="1:11" ht="75" customHeight="1">
      <c r="A2" s="220" t="s">
        <v>12</v>
      </c>
      <c r="B2" s="220"/>
      <c r="C2" s="220"/>
      <c r="D2" s="220"/>
    </row>
    <row r="3" spans="1:11">
      <c r="A3" s="1" t="s">
        <v>0</v>
      </c>
      <c r="B3" s="1" t="s">
        <v>4</v>
      </c>
      <c r="C3" s="1" t="s">
        <v>3</v>
      </c>
      <c r="D3" s="1" t="s">
        <v>2</v>
      </c>
      <c r="E3" s="1" t="s">
        <v>1</v>
      </c>
      <c r="F3" s="1" t="s">
        <v>7</v>
      </c>
      <c r="G3" s="1" t="s">
        <v>8</v>
      </c>
      <c r="H3" s="1" t="s">
        <v>6</v>
      </c>
      <c r="I3" s="1" t="s">
        <v>5</v>
      </c>
      <c r="J3" s="16" t="s">
        <v>10</v>
      </c>
      <c r="K3" s="16" t="s">
        <v>9</v>
      </c>
    </row>
    <row r="4" spans="1:11" ht="15.75">
      <c r="A4" s="32" t="s">
        <v>20</v>
      </c>
      <c r="B4" s="8">
        <v>1</v>
      </c>
      <c r="C4" s="10" t="s">
        <v>21</v>
      </c>
      <c r="D4">
        <v>1306</v>
      </c>
      <c r="E4" s="4" t="s">
        <v>22</v>
      </c>
      <c r="F4" s="5">
        <v>4.4000000000000004</v>
      </c>
      <c r="G4" s="5">
        <v>4.4000000000000004</v>
      </c>
      <c r="H4" s="11"/>
      <c r="I4" s="11"/>
    </row>
    <row r="5" spans="1:11">
      <c r="A5" s="3" t="s">
        <v>23</v>
      </c>
      <c r="B5" s="8">
        <v>1</v>
      </c>
      <c r="C5" s="10" t="s">
        <v>24</v>
      </c>
      <c r="D5" s="33" t="s">
        <v>25</v>
      </c>
      <c r="E5" s="4" t="s">
        <v>26</v>
      </c>
      <c r="F5" s="5">
        <v>7.65</v>
      </c>
      <c r="G5" s="5">
        <v>7.65</v>
      </c>
      <c r="H5" s="11"/>
      <c r="I5" s="11"/>
      <c r="J5" t="s">
        <v>27</v>
      </c>
    </row>
    <row r="6" spans="1:11">
      <c r="A6" s="3" t="s">
        <v>28</v>
      </c>
      <c r="B6" s="8">
        <v>1</v>
      </c>
      <c r="C6" s="10" t="s">
        <v>24</v>
      </c>
      <c r="D6" s="33" t="s">
        <v>29</v>
      </c>
      <c r="E6" s="4" t="s">
        <v>30</v>
      </c>
      <c r="F6" s="13">
        <v>5.4</v>
      </c>
      <c r="G6" s="5">
        <v>5.4</v>
      </c>
      <c r="H6" s="11"/>
      <c r="I6" s="11"/>
      <c r="J6" t="s">
        <v>27</v>
      </c>
    </row>
    <row r="7" spans="1:11">
      <c r="A7" s="3"/>
      <c r="B7" s="8"/>
      <c r="C7" s="10"/>
      <c r="D7" s="10"/>
      <c r="E7" s="4"/>
      <c r="F7" s="5"/>
      <c r="G7" s="5"/>
      <c r="H7" s="11"/>
      <c r="I7" s="11"/>
    </row>
    <row r="8" spans="1:11">
      <c r="A8" s="3"/>
      <c r="B8" s="8"/>
      <c r="C8" s="10"/>
      <c r="D8" s="10"/>
      <c r="E8" s="4"/>
      <c r="F8" s="5"/>
      <c r="G8" s="5"/>
      <c r="H8" s="11"/>
      <c r="I8" s="11"/>
    </row>
    <row r="9" spans="1:11">
      <c r="A9" s="3"/>
      <c r="B9" s="8"/>
      <c r="C9" s="10"/>
      <c r="D9" s="10"/>
      <c r="E9" s="4"/>
      <c r="F9" s="5"/>
      <c r="G9" s="5"/>
      <c r="H9" s="11"/>
      <c r="I9" s="11"/>
    </row>
    <row r="10" spans="1:11">
      <c r="A10" s="3"/>
      <c r="B10" s="8"/>
      <c r="C10" s="10"/>
      <c r="D10" s="10"/>
      <c r="E10" s="4"/>
      <c r="F10" s="5"/>
      <c r="G10" s="5"/>
      <c r="H10" s="11"/>
      <c r="I10" s="11"/>
    </row>
    <row r="11" spans="1:11">
      <c r="A11" s="3"/>
      <c r="B11" s="8"/>
      <c r="C11" s="10"/>
      <c r="D11" s="10"/>
      <c r="E11" s="4"/>
      <c r="F11" s="5"/>
      <c r="G11" s="5"/>
      <c r="H11" s="11"/>
      <c r="I11" s="11"/>
    </row>
    <row r="12" spans="1:11">
      <c r="A12" s="3"/>
      <c r="B12" s="8"/>
      <c r="C12" s="10"/>
      <c r="D12" s="10"/>
      <c r="E12" s="4"/>
      <c r="F12" s="5"/>
      <c r="G12" s="5"/>
      <c r="H12" s="11"/>
      <c r="I12" s="11"/>
    </row>
    <row r="13" spans="1:11">
      <c r="A13" s="3"/>
      <c r="B13" s="8"/>
      <c r="C13" s="10"/>
      <c r="D13" s="10"/>
      <c r="E13" s="2"/>
      <c r="F13" s="5"/>
      <c r="G13" s="5"/>
      <c r="H13" s="11"/>
      <c r="I13" s="11"/>
    </row>
    <row r="14" spans="1:11">
      <c r="A14" s="3"/>
      <c r="B14" s="8"/>
      <c r="C14" s="10"/>
      <c r="D14" s="10"/>
      <c r="E14" s="2"/>
      <c r="F14" s="5"/>
      <c r="G14" s="5"/>
      <c r="H14" s="11"/>
      <c r="I14" s="11"/>
    </row>
    <row r="15" spans="1:11">
      <c r="A15" s="3"/>
      <c r="B15" s="8"/>
      <c r="C15" s="10"/>
      <c r="D15" s="10"/>
      <c r="E15" s="2"/>
      <c r="F15" s="5"/>
      <c r="G15" s="5"/>
      <c r="H15" s="11"/>
      <c r="I15" s="11"/>
    </row>
    <row r="16" spans="1:11">
      <c r="A16" s="3"/>
      <c r="B16" s="8"/>
      <c r="C16" s="10"/>
      <c r="D16" s="10"/>
      <c r="E16" s="2"/>
      <c r="F16" s="5"/>
      <c r="G16" s="5"/>
      <c r="H16" s="11"/>
      <c r="I16" s="11"/>
    </row>
    <row r="17" spans="1:9">
      <c r="A17" s="3"/>
      <c r="B17" s="8"/>
      <c r="C17" s="10"/>
      <c r="D17" s="10"/>
      <c r="E17" s="2"/>
      <c r="F17" s="5"/>
      <c r="G17" s="5"/>
      <c r="H17" s="11"/>
      <c r="I17" s="11"/>
    </row>
    <row r="18" spans="1:9">
      <c r="A18" s="3"/>
      <c r="B18" s="8"/>
      <c r="C18" s="10"/>
      <c r="D18" s="10"/>
      <c r="E18" s="2"/>
      <c r="F18" s="5"/>
      <c r="G18" s="5"/>
      <c r="H18" s="11"/>
      <c r="I18" s="11"/>
    </row>
    <row r="19" spans="1:9">
      <c r="A19" s="3"/>
      <c r="B19" s="8"/>
      <c r="C19" s="10"/>
      <c r="D19" s="10"/>
      <c r="E19" s="2"/>
      <c r="F19" s="5"/>
      <c r="G19" s="5"/>
      <c r="H19" s="11"/>
      <c r="I19" s="11"/>
    </row>
    <row r="20" spans="1:9">
      <c r="A20" s="3"/>
      <c r="B20" s="8"/>
      <c r="C20" s="2"/>
      <c r="D20" s="10"/>
      <c r="E20" s="4"/>
      <c r="F20" s="5"/>
      <c r="G20" s="5"/>
      <c r="H20" s="11"/>
      <c r="I20" s="11"/>
    </row>
    <row r="21" spans="1:9">
      <c r="A21" s="3"/>
      <c r="B21" s="8"/>
      <c r="C21" s="10"/>
      <c r="D21" s="10"/>
      <c r="E21" s="4"/>
      <c r="F21" s="5"/>
      <c r="G21" s="5"/>
      <c r="H21" s="11"/>
      <c r="I21" s="11"/>
    </row>
    <row r="22" spans="1:9">
      <c r="A22" s="3"/>
      <c r="B22" s="8"/>
      <c r="C22" s="10"/>
      <c r="D22" s="10"/>
      <c r="E22" s="2"/>
      <c r="F22" s="5"/>
      <c r="G22" s="5"/>
      <c r="H22" s="11"/>
      <c r="I22" s="11"/>
    </row>
    <row r="23" spans="1:9">
      <c r="A23" s="3"/>
      <c r="B23" s="8"/>
      <c r="C23" s="10"/>
      <c r="D23" s="10"/>
      <c r="E23" s="4"/>
      <c r="F23" s="5"/>
      <c r="G23" s="5"/>
      <c r="H23" s="11"/>
      <c r="I23" s="11"/>
    </row>
    <row r="24" spans="1:9">
      <c r="A24" s="3"/>
      <c r="B24" s="8"/>
      <c r="C24" s="10"/>
      <c r="D24" s="6"/>
      <c r="E24" s="4"/>
      <c r="F24" s="5"/>
      <c r="G24" s="5"/>
      <c r="H24" s="11"/>
      <c r="I24" s="11"/>
    </row>
    <row r="25" spans="1:9">
      <c r="A25" s="3"/>
      <c r="B25" s="8"/>
      <c r="C25" s="10"/>
      <c r="D25" s="10"/>
      <c r="E25" s="4"/>
      <c r="F25" s="5"/>
      <c r="G25" s="5"/>
      <c r="H25" s="11"/>
      <c r="I25" s="11"/>
    </row>
    <row r="26" spans="1:9">
      <c r="A26" s="3"/>
      <c r="B26" s="8"/>
      <c r="C26" s="10"/>
      <c r="D26" s="10"/>
      <c r="E26" s="4"/>
      <c r="F26" s="7"/>
      <c r="G26" s="5"/>
      <c r="H26" s="11"/>
      <c r="I26" s="11"/>
    </row>
    <row r="27" spans="1:9">
      <c r="A27" s="3"/>
      <c r="B27" s="8"/>
      <c r="C27" s="10"/>
      <c r="D27" s="10"/>
      <c r="E27" s="9"/>
      <c r="F27" s="5"/>
      <c r="G27" s="5"/>
      <c r="H27" s="11"/>
      <c r="I27" s="11"/>
    </row>
    <row r="28" spans="1:9">
      <c r="A28" s="3"/>
      <c r="B28" s="8"/>
      <c r="C28" s="10"/>
      <c r="D28" s="10"/>
      <c r="E28" s="4"/>
      <c r="F28" s="5"/>
      <c r="G28" s="5"/>
      <c r="H28" s="11"/>
      <c r="I28" s="11"/>
    </row>
    <row r="29" spans="1:9">
      <c r="A29" s="3"/>
      <c r="B29" s="8"/>
      <c r="C29" s="10"/>
      <c r="D29" s="10"/>
      <c r="E29" s="4"/>
      <c r="F29" s="5"/>
      <c r="G29" s="5"/>
      <c r="H29" s="11"/>
      <c r="I29" s="11"/>
    </row>
    <row r="30" spans="1:9">
      <c r="A30" s="3"/>
      <c r="B30" s="8"/>
      <c r="C30" s="10"/>
      <c r="D30" s="10"/>
      <c r="E30" s="4"/>
      <c r="F30" s="5"/>
      <c r="G30" s="5"/>
      <c r="H30" s="11"/>
      <c r="I30" s="11"/>
    </row>
    <row r="31" spans="1:9">
      <c r="A31" s="3"/>
      <c r="B31" s="8"/>
      <c r="C31" s="10"/>
      <c r="D31" s="10"/>
      <c r="E31" s="4"/>
      <c r="F31" s="5"/>
      <c r="G31" s="5"/>
      <c r="H31" s="11"/>
      <c r="I31" s="11"/>
    </row>
    <row r="32" spans="1:9">
      <c r="A32" s="3"/>
      <c r="B32" s="8"/>
      <c r="C32" s="10"/>
      <c r="D32" s="10"/>
      <c r="E32" s="4"/>
      <c r="F32" s="5"/>
      <c r="G32" s="5"/>
      <c r="H32" s="11"/>
      <c r="I32" s="11"/>
    </row>
    <row r="33" spans="1:9">
      <c r="A33" s="2"/>
      <c r="B33" s="8"/>
      <c r="C33" s="10"/>
      <c r="D33" s="10"/>
      <c r="E33" s="4"/>
      <c r="F33" s="5"/>
      <c r="G33" s="5"/>
      <c r="H33" s="11"/>
      <c r="I33" s="11"/>
    </row>
    <row r="34" spans="1:9">
      <c r="A34" s="3"/>
      <c r="B34" s="8"/>
      <c r="C34" s="10"/>
      <c r="D34" s="10"/>
      <c r="E34" s="4"/>
      <c r="F34" s="5"/>
      <c r="G34" s="5"/>
      <c r="H34" s="11"/>
      <c r="I34" s="11"/>
    </row>
    <row r="35" spans="1:9">
      <c r="A35" s="2"/>
      <c r="B35" s="8"/>
      <c r="C35" s="10"/>
      <c r="D35" s="10"/>
      <c r="E35" s="4"/>
      <c r="F35" s="5"/>
      <c r="G35" s="5"/>
      <c r="H35" s="11"/>
      <c r="I35" s="11"/>
    </row>
    <row r="36" spans="1:9">
      <c r="A36" s="17"/>
      <c r="B36" s="12"/>
      <c r="C36" s="14"/>
      <c r="D36" s="14"/>
      <c r="F36" s="13"/>
      <c r="G36" s="13"/>
      <c r="H36" s="11"/>
      <c r="I36" s="11"/>
    </row>
    <row r="37" spans="1:9">
      <c r="A37" s="17"/>
      <c r="B37" s="12"/>
      <c r="C37" s="14"/>
      <c r="D37" s="14"/>
      <c r="F37" s="13"/>
      <c r="G37" s="13">
        <f>SUBTOTAL(109,Tabelle136[Preis ges.])</f>
        <v>17.450000000000003</v>
      </c>
      <c r="H37" s="15"/>
      <c r="I37" s="15"/>
    </row>
  </sheetData>
  <mergeCells count="1">
    <mergeCell ref="A2:D2"/>
  </mergeCells>
  <conditionalFormatting sqref="H7:I36">
    <cfRule type="containsText" dxfId="90" priority="3" operator="containsText" text="x">
      <formula>NOT(ISERROR(SEARCH("x",H7)))</formula>
    </cfRule>
  </conditionalFormatting>
  <conditionalFormatting sqref="H4:I4">
    <cfRule type="containsText" dxfId="89" priority="2" operator="containsText" text="x">
      <formula>NOT(ISERROR(SEARCH("x",H4)))</formula>
    </cfRule>
  </conditionalFormatting>
  <conditionalFormatting sqref="H5:I6">
    <cfRule type="containsText" dxfId="88" priority="1" operator="containsText" text="x">
      <formula>NOT(ISERROR(SEARCH("x",H5)))</formula>
    </cfRule>
  </conditionalFormatting>
  <dataValidations count="1">
    <dataValidation type="list" allowBlank="1" showInputMessage="1" showErrorMessage="1" sqref="C4:C6">
      <formula1>$C$3:$C$9</formula1>
    </dataValidation>
  </dataValidations>
  <hyperlinks>
    <hyperlink ref="E5" r:id="rId1"/>
    <hyperlink ref="E6" r:id="rId2"/>
  </hyperlinks>
  <pageMargins left="0.7" right="0.7" top="0.78740157499999996" bottom="0.78740157499999996"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E41" sqref="E41"/>
    </sheetView>
  </sheetViews>
  <sheetFormatPr baseColWidth="10" defaultRowHeight="15"/>
  <cols>
    <col min="1" max="1" width="68.7109375" bestFit="1" customWidth="1"/>
    <col min="2" max="2" width="9.140625" customWidth="1"/>
    <col min="3" max="3" width="19" bestFit="1" customWidth="1"/>
    <col min="4" max="4" width="16.85546875" customWidth="1"/>
    <col min="5" max="5" width="130.140625" bestFit="1" customWidth="1"/>
    <col min="7" max="7" width="16.28515625" customWidth="1"/>
    <col min="8" max="8" width="22.7109375" customWidth="1"/>
    <col min="9" max="9" width="13.42578125" bestFit="1" customWidth="1"/>
    <col min="10" max="10" width="27.7109375" customWidth="1"/>
    <col min="11" max="11" width="53.42578125" customWidth="1"/>
  </cols>
  <sheetData>
    <row r="1" spans="1:11" ht="26.25">
      <c r="A1" s="18" t="s">
        <v>11</v>
      </c>
      <c r="B1" s="30" t="s">
        <v>13</v>
      </c>
      <c r="C1" s="30" t="s">
        <v>18</v>
      </c>
    </row>
    <row r="2" spans="1:11" ht="75" customHeight="1">
      <c r="A2" s="220" t="s">
        <v>12</v>
      </c>
      <c r="B2" s="220"/>
      <c r="C2" s="220"/>
      <c r="D2" s="220"/>
    </row>
    <row r="3" spans="1:11" ht="20.85" customHeight="1">
      <c r="A3" s="19"/>
      <c r="B3" s="19"/>
      <c r="C3" s="19"/>
      <c r="D3" s="19"/>
    </row>
    <row r="4" spans="1:11" ht="20.25">
      <c r="A4" s="45" t="s">
        <v>72</v>
      </c>
    </row>
    <row r="5" spans="1:11" ht="75">
      <c r="A5" s="46" t="s">
        <v>73</v>
      </c>
    </row>
    <row r="6" spans="1:11" ht="15.75" thickBot="1">
      <c r="A6" s="23" t="s">
        <v>0</v>
      </c>
      <c r="B6" s="24" t="s">
        <v>4</v>
      </c>
      <c r="C6" s="24" t="s">
        <v>3</v>
      </c>
      <c r="D6" s="24" t="s">
        <v>2</v>
      </c>
      <c r="E6" s="24" t="s">
        <v>1</v>
      </c>
      <c r="F6" s="24" t="s">
        <v>7</v>
      </c>
      <c r="G6" s="24" t="s">
        <v>8</v>
      </c>
      <c r="H6" s="24" t="s">
        <v>6</v>
      </c>
      <c r="I6" s="24" t="s">
        <v>5</v>
      </c>
      <c r="J6" s="28" t="s">
        <v>10</v>
      </c>
      <c r="K6" s="28" t="s">
        <v>9</v>
      </c>
    </row>
    <row r="7" spans="1:11" ht="15.75" thickTop="1">
      <c r="A7" s="25" t="s">
        <v>31</v>
      </c>
      <c r="B7" s="35">
        <v>2</v>
      </c>
      <c r="C7" s="36" t="s">
        <v>32</v>
      </c>
      <c r="D7" s="22">
        <v>80010413</v>
      </c>
      <c r="E7" s="37" t="s">
        <v>33</v>
      </c>
      <c r="F7" s="38">
        <v>9.06</v>
      </c>
      <c r="G7" s="38">
        <v>18.12</v>
      </c>
      <c r="H7" s="22"/>
      <c r="I7" s="22"/>
      <c r="J7" s="21"/>
      <c r="K7" s="29"/>
    </row>
    <row r="8" spans="1:11">
      <c r="A8" s="26" t="s">
        <v>34</v>
      </c>
      <c r="B8" s="39">
        <v>4</v>
      </c>
      <c r="C8" s="40" t="s">
        <v>35</v>
      </c>
      <c r="D8" s="20"/>
      <c r="E8" s="41" t="s">
        <v>36</v>
      </c>
      <c r="F8" s="42"/>
      <c r="G8" s="42">
        <v>87.84</v>
      </c>
      <c r="H8" s="20"/>
      <c r="I8" s="20"/>
      <c r="J8" s="27"/>
      <c r="K8" s="34"/>
    </row>
    <row r="9" spans="1:11">
      <c r="A9" s="25" t="s">
        <v>37</v>
      </c>
      <c r="B9" s="35">
        <v>4</v>
      </c>
      <c r="C9" s="40" t="s">
        <v>35</v>
      </c>
      <c r="D9" s="22"/>
      <c r="E9" s="37" t="s">
        <v>36</v>
      </c>
      <c r="F9" s="38"/>
      <c r="G9" s="38" t="s">
        <v>38</v>
      </c>
      <c r="H9" s="22"/>
      <c r="I9" s="22"/>
      <c r="J9" s="21"/>
      <c r="K9" s="29"/>
    </row>
    <row r="10" spans="1:11">
      <c r="A10" s="26" t="s">
        <v>39</v>
      </c>
      <c r="B10" s="39">
        <v>1</v>
      </c>
      <c r="C10" s="40" t="s">
        <v>35</v>
      </c>
      <c r="D10" s="20"/>
      <c r="E10" s="41" t="s">
        <v>36</v>
      </c>
      <c r="F10" s="42"/>
      <c r="G10" s="42">
        <v>46.92</v>
      </c>
      <c r="H10" s="20"/>
      <c r="I10" s="20"/>
      <c r="J10" s="27"/>
      <c r="K10" s="34"/>
    </row>
    <row r="11" spans="1:11">
      <c r="A11" s="25" t="s">
        <v>40</v>
      </c>
      <c r="B11" s="35">
        <v>1</v>
      </c>
      <c r="C11" s="36" t="s">
        <v>41</v>
      </c>
      <c r="D11" s="22">
        <v>117368</v>
      </c>
      <c r="E11" s="37" t="s">
        <v>42</v>
      </c>
      <c r="F11" s="38"/>
      <c r="G11" s="38">
        <v>33.799999999999997</v>
      </c>
      <c r="H11" s="22"/>
      <c r="I11" s="22"/>
      <c r="J11" s="21"/>
      <c r="K11" s="29"/>
    </row>
    <row r="12" spans="1:11">
      <c r="A12" s="26" t="s">
        <v>43</v>
      </c>
      <c r="B12" s="39">
        <v>1</v>
      </c>
      <c r="C12" s="43" t="s">
        <v>44</v>
      </c>
      <c r="D12" s="20" t="s">
        <v>45</v>
      </c>
      <c r="E12" s="41" t="s">
        <v>46</v>
      </c>
      <c r="F12" s="42"/>
      <c r="G12" s="42">
        <v>8.59</v>
      </c>
      <c r="H12" s="20"/>
      <c r="I12" s="20"/>
      <c r="J12" s="27"/>
      <c r="K12" s="34" t="s">
        <v>47</v>
      </c>
    </row>
    <row r="13" spans="1:11">
      <c r="A13" s="25" t="s">
        <v>48</v>
      </c>
      <c r="B13" s="35">
        <v>40</v>
      </c>
      <c r="C13" s="44" t="s">
        <v>44</v>
      </c>
      <c r="D13" s="22" t="s">
        <v>49</v>
      </c>
      <c r="E13" s="37" t="s">
        <v>50</v>
      </c>
      <c r="F13" s="38">
        <v>0.13</v>
      </c>
      <c r="G13" s="38">
        <v>5.2</v>
      </c>
      <c r="H13" s="22"/>
      <c r="I13" s="22"/>
      <c r="J13" s="21"/>
      <c r="K13" s="29"/>
    </row>
    <row r="14" spans="1:11">
      <c r="A14" s="26" t="s">
        <v>51</v>
      </c>
      <c r="B14" s="39">
        <v>4</v>
      </c>
      <c r="C14" s="43" t="s">
        <v>44</v>
      </c>
      <c r="D14" s="20" t="s">
        <v>52</v>
      </c>
      <c r="E14" s="41" t="s">
        <v>53</v>
      </c>
      <c r="F14" s="42">
        <v>2.09</v>
      </c>
      <c r="G14" s="42">
        <v>8.36</v>
      </c>
      <c r="H14" s="20"/>
      <c r="I14" s="20"/>
      <c r="J14" s="27"/>
      <c r="K14" s="34" t="s">
        <v>54</v>
      </c>
    </row>
    <row r="15" spans="1:11">
      <c r="A15" s="25" t="s">
        <v>55</v>
      </c>
      <c r="B15" s="35">
        <v>1</v>
      </c>
      <c r="C15" s="44" t="s">
        <v>44</v>
      </c>
      <c r="D15" s="22" t="s">
        <v>56</v>
      </c>
      <c r="E15" s="37" t="s">
        <v>57</v>
      </c>
      <c r="F15" s="38"/>
      <c r="G15" s="38">
        <v>4.5599999999999996</v>
      </c>
      <c r="H15" s="22"/>
      <c r="I15" s="22"/>
      <c r="J15" s="21"/>
      <c r="K15" s="29" t="s">
        <v>58</v>
      </c>
    </row>
    <row r="16" spans="1:11">
      <c r="A16" s="26" t="s">
        <v>59</v>
      </c>
      <c r="B16" s="39">
        <v>1</v>
      </c>
      <c r="C16" s="43" t="s">
        <v>44</v>
      </c>
      <c r="D16" s="20" t="s">
        <v>60</v>
      </c>
      <c r="E16" s="41" t="s">
        <v>61</v>
      </c>
      <c r="F16" s="42"/>
      <c r="G16" s="42">
        <v>6.93</v>
      </c>
      <c r="H16" s="20"/>
      <c r="I16" s="20"/>
      <c r="J16" s="27"/>
      <c r="K16" s="34" t="s">
        <v>62</v>
      </c>
    </row>
    <row r="17" spans="1:11">
      <c r="A17" s="25" t="s">
        <v>63</v>
      </c>
      <c r="B17" s="35">
        <v>1</v>
      </c>
      <c r="C17" s="44" t="s">
        <v>44</v>
      </c>
      <c r="D17" s="22" t="s">
        <v>64</v>
      </c>
      <c r="E17" s="37" t="s">
        <v>65</v>
      </c>
      <c r="F17" s="38"/>
      <c r="G17" s="38">
        <v>4.8899999999999997</v>
      </c>
      <c r="H17" s="22"/>
      <c r="I17" s="22"/>
      <c r="J17" s="21"/>
      <c r="K17" s="29" t="s">
        <v>62</v>
      </c>
    </row>
    <row r="18" spans="1:11">
      <c r="A18" s="26" t="s">
        <v>66</v>
      </c>
      <c r="B18" s="39">
        <v>1</v>
      </c>
      <c r="C18" s="43" t="s">
        <v>44</v>
      </c>
      <c r="D18" s="20" t="s">
        <v>67</v>
      </c>
      <c r="E18" s="41" t="s">
        <v>68</v>
      </c>
      <c r="F18" s="42"/>
      <c r="G18" s="42">
        <v>4.29</v>
      </c>
      <c r="H18" s="20"/>
      <c r="I18" s="20"/>
      <c r="J18" s="27"/>
      <c r="K18" s="34" t="s">
        <v>69</v>
      </c>
    </row>
    <row r="19" spans="1:11">
      <c r="G19" s="47">
        <f>SUM(G7:G18)</f>
        <v>229.49999999999997</v>
      </c>
    </row>
    <row r="22" spans="1:11" ht="20.25">
      <c r="A22" s="45" t="s">
        <v>74</v>
      </c>
    </row>
    <row r="23" spans="1:11" ht="15.75" thickBot="1">
      <c r="A23" s="23" t="s">
        <v>0</v>
      </c>
      <c r="B23" s="24" t="s">
        <v>4</v>
      </c>
      <c r="C23" s="24" t="s">
        <v>3</v>
      </c>
      <c r="D23" s="24" t="s">
        <v>2</v>
      </c>
      <c r="E23" s="24" t="s">
        <v>1</v>
      </c>
      <c r="F23" s="24" t="s">
        <v>7</v>
      </c>
      <c r="G23" s="24" t="s">
        <v>8</v>
      </c>
      <c r="H23" s="24" t="s">
        <v>6</v>
      </c>
      <c r="I23" s="24" t="s">
        <v>5</v>
      </c>
      <c r="J23" s="28" t="s">
        <v>10</v>
      </c>
      <c r="K23" s="28" t="s">
        <v>9</v>
      </c>
    </row>
    <row r="24" spans="1:11" ht="30.75" thickTop="1">
      <c r="A24" s="25" t="s">
        <v>70</v>
      </c>
      <c r="B24" s="35">
        <v>1</v>
      </c>
      <c r="C24" s="22" t="s">
        <v>21</v>
      </c>
      <c r="D24" s="22">
        <v>10001</v>
      </c>
      <c r="E24" s="37" t="s">
        <v>71</v>
      </c>
      <c r="F24" s="38">
        <v>446.5</v>
      </c>
      <c r="G24" s="38">
        <v>446.5</v>
      </c>
      <c r="H24" s="22"/>
      <c r="I24" s="22"/>
      <c r="J24" s="21"/>
      <c r="K24" s="29"/>
    </row>
    <row r="25" spans="1:11">
      <c r="C25" s="9"/>
      <c r="G25" s="47">
        <f>SUM(G24)</f>
        <v>446.5</v>
      </c>
    </row>
    <row r="28" spans="1:11" ht="20.25">
      <c r="A28" s="45" t="s">
        <v>75</v>
      </c>
    </row>
    <row r="29" spans="1:11" ht="15.75" thickBot="1">
      <c r="A29" s="48" t="s">
        <v>0</v>
      </c>
      <c r="B29" s="24" t="s">
        <v>4</v>
      </c>
      <c r="C29" s="24" t="s">
        <v>3</v>
      </c>
      <c r="D29" s="24" t="s">
        <v>2</v>
      </c>
      <c r="E29" s="24" t="s">
        <v>1</v>
      </c>
      <c r="F29" s="24" t="s">
        <v>7</v>
      </c>
      <c r="G29" s="24" t="s">
        <v>8</v>
      </c>
      <c r="H29" s="24" t="s">
        <v>6</v>
      </c>
      <c r="I29" s="24" t="s">
        <v>5</v>
      </c>
      <c r="J29" s="28" t="s">
        <v>10</v>
      </c>
      <c r="K29" s="28" t="s">
        <v>9</v>
      </c>
    </row>
    <row r="30" spans="1:11" ht="15.75" thickTop="1">
      <c r="A30" s="49" t="s">
        <v>76</v>
      </c>
      <c r="B30" s="35">
        <v>1</v>
      </c>
      <c r="C30" s="22" t="s">
        <v>21</v>
      </c>
      <c r="D30" s="50">
        <v>888</v>
      </c>
      <c r="E30" s="51" t="s">
        <v>77</v>
      </c>
      <c r="F30" s="38">
        <v>12.9</v>
      </c>
      <c r="G30" s="38">
        <v>12.9</v>
      </c>
      <c r="H30" s="22"/>
      <c r="I30" s="22"/>
      <c r="J30" s="22"/>
      <c r="K30" s="52" t="s">
        <v>78</v>
      </c>
    </row>
    <row r="31" spans="1:11">
      <c r="A31" s="53" t="s">
        <v>79</v>
      </c>
      <c r="B31" s="54">
        <v>1</v>
      </c>
      <c r="C31" s="55" t="s">
        <v>21</v>
      </c>
      <c r="D31" s="56">
        <v>1000</v>
      </c>
      <c r="E31" s="57" t="s">
        <v>80</v>
      </c>
      <c r="F31" s="58">
        <v>14.7</v>
      </c>
      <c r="G31" s="58">
        <v>14.7</v>
      </c>
      <c r="H31" s="56"/>
      <c r="I31" s="56"/>
      <c r="J31" s="56"/>
      <c r="K31" s="59" t="s">
        <v>78</v>
      </c>
    </row>
    <row r="32" spans="1:11">
      <c r="A32" s="49" t="s">
        <v>81</v>
      </c>
      <c r="B32" s="60">
        <v>1</v>
      </c>
      <c r="C32" s="61" t="s">
        <v>21</v>
      </c>
      <c r="D32" s="50">
        <v>1006</v>
      </c>
      <c r="E32" s="62" t="s">
        <v>82</v>
      </c>
      <c r="F32" s="63">
        <v>5.9</v>
      </c>
      <c r="G32" s="63">
        <v>5.9</v>
      </c>
      <c r="H32" s="50"/>
      <c r="I32" s="50"/>
      <c r="J32" s="50"/>
      <c r="K32" s="52" t="s">
        <v>78</v>
      </c>
    </row>
    <row r="33" spans="1:11">
      <c r="A33" s="64" t="s">
        <v>83</v>
      </c>
      <c r="B33" s="54">
        <v>1</v>
      </c>
      <c r="C33" s="55" t="s">
        <v>21</v>
      </c>
      <c r="D33" s="65">
        <v>1400</v>
      </c>
      <c r="E33" s="57" t="s">
        <v>84</v>
      </c>
      <c r="F33" s="58">
        <v>3.95</v>
      </c>
      <c r="G33" s="58">
        <v>3.95</v>
      </c>
      <c r="H33" s="56"/>
      <c r="I33" s="56"/>
      <c r="J33" s="56"/>
      <c r="K33" s="59" t="s">
        <v>78</v>
      </c>
    </row>
    <row r="34" spans="1:11">
      <c r="A34" s="49" t="s">
        <v>85</v>
      </c>
      <c r="B34" s="60">
        <v>2</v>
      </c>
      <c r="C34" s="61" t="s">
        <v>86</v>
      </c>
      <c r="D34" s="50" t="s">
        <v>87</v>
      </c>
      <c r="E34" s="62" t="s">
        <v>88</v>
      </c>
      <c r="F34" s="63">
        <v>1.19</v>
      </c>
      <c r="G34" s="63">
        <v>2.38</v>
      </c>
      <c r="H34" s="50"/>
      <c r="I34" s="50"/>
      <c r="J34" s="50"/>
      <c r="K34" s="66"/>
    </row>
    <row r="35" spans="1:11" ht="30">
      <c r="A35" s="64" t="s">
        <v>89</v>
      </c>
      <c r="B35" s="54">
        <v>1</v>
      </c>
      <c r="C35" s="55" t="s">
        <v>21</v>
      </c>
      <c r="D35" s="56">
        <v>1410</v>
      </c>
      <c r="E35" s="57" t="s">
        <v>90</v>
      </c>
      <c r="F35" s="58">
        <v>4.9000000000000004</v>
      </c>
      <c r="G35" s="58">
        <v>4.9000000000000004</v>
      </c>
      <c r="H35" s="56"/>
      <c r="I35" s="56"/>
      <c r="J35" s="56"/>
      <c r="K35" s="59" t="s">
        <v>78</v>
      </c>
    </row>
    <row r="36" spans="1:11">
      <c r="A36" s="67" t="s">
        <v>91</v>
      </c>
      <c r="B36" s="60">
        <v>1</v>
      </c>
      <c r="C36" s="61" t="s">
        <v>21</v>
      </c>
      <c r="D36" s="50" t="s">
        <v>92</v>
      </c>
      <c r="E36" s="62" t="s">
        <v>93</v>
      </c>
      <c r="F36" s="63">
        <v>3.99</v>
      </c>
      <c r="G36" s="63">
        <v>3.99</v>
      </c>
      <c r="H36" s="50"/>
      <c r="I36" s="50"/>
      <c r="J36" s="50"/>
      <c r="K36" s="52" t="s">
        <v>78</v>
      </c>
    </row>
    <row r="37" spans="1:11">
      <c r="G37" s="47">
        <f>SUM(G30:G36)</f>
        <v>48.720000000000006</v>
      </c>
    </row>
  </sheetData>
  <mergeCells count="1">
    <mergeCell ref="A2:D2"/>
  </mergeCells>
  <conditionalFormatting sqref="H30:I36">
    <cfRule type="containsText" dxfId="78" priority="1" operator="containsText" text="x">
      <formula>NOT(ISERROR(SEARCH("x",H30)))</formula>
    </cfRule>
  </conditionalFormatting>
  <conditionalFormatting sqref="H7:I18">
    <cfRule type="containsText" dxfId="77" priority="3" operator="containsText" text="x">
      <formula>NOT(ISERROR(SEARCH("x",H7)))</formula>
    </cfRule>
  </conditionalFormatting>
  <conditionalFormatting sqref="H24:I24">
    <cfRule type="containsText" dxfId="76" priority="2" operator="containsText" text="x">
      <formula>NOT(ISERROR(SEARCH("x",H24)))</formula>
    </cfRule>
  </conditionalFormatting>
  <dataValidations count="2">
    <dataValidation type="list" allowBlank="1" showInputMessage="1" showErrorMessage="1" sqref="C30:C36">
      <formula1>$C$6:$C$12</formula1>
    </dataValidation>
    <dataValidation type="list" allowBlank="1" showInputMessage="1" showErrorMessage="1" sqref="C24 C7:C18">
      <formula1>$C$8:$C$14</formula1>
    </dataValidation>
  </dataValidations>
  <hyperlinks>
    <hyperlink ref="C13" r:id="rId1"/>
    <hyperlink ref="C12" r:id="rId2"/>
    <hyperlink ref="C14:C15" r:id="rId3" display="www.voelkner.de"/>
    <hyperlink ref="C16:C18" r:id="rId4" display="www.voelkner.de"/>
    <hyperlink ref="E33" r:id="rId5"/>
    <hyperlink ref="E31" r:id="rId6"/>
    <hyperlink ref="E32" r:id="rId7"/>
    <hyperlink ref="E35" r:id="rId8"/>
    <hyperlink ref="E36" r:id="rId9"/>
    <hyperlink ref="E30" r:id="rId10"/>
    <hyperlink ref="E7" r:id="rId11"/>
    <hyperlink ref="E8" r:id="rId12"/>
    <hyperlink ref="E9" r:id="rId13"/>
    <hyperlink ref="E10" r:id="rId14"/>
    <hyperlink ref="E11" r:id="rId15"/>
    <hyperlink ref="E12" r:id="rId16"/>
    <hyperlink ref="E13" r:id="rId17"/>
    <hyperlink ref="E14" r:id="rId18"/>
    <hyperlink ref="E15" r:id="rId19"/>
    <hyperlink ref="E16" r:id="rId20"/>
    <hyperlink ref="E17" r:id="rId21" location="tech-data"/>
    <hyperlink ref="E18" r:id="rId22"/>
    <hyperlink ref="E24" r:id="rId23"/>
    <hyperlink ref="C8" r:id="rId24"/>
    <hyperlink ref="C9" r:id="rId25"/>
    <hyperlink ref="C10" r:id="rId26"/>
    <hyperlink ref="C11" r:id="rId27"/>
    <hyperlink ref="C7" r:id="rId28"/>
  </hyperlinks>
  <pageMargins left="0.7" right="0.7" top="0.78740157499999996" bottom="0.78740157499999996" header="0.3" footer="0.3"/>
  <pageSetup paperSize="9" orientation="portrait"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17" workbookViewId="0">
      <selection activeCell="G17" sqref="G17"/>
    </sheetView>
  </sheetViews>
  <sheetFormatPr baseColWidth="10" defaultRowHeight="15"/>
  <cols>
    <col min="1" max="1" width="68.7109375" bestFit="1" customWidth="1"/>
    <col min="2" max="2" width="9.140625" customWidth="1"/>
    <col min="3" max="3" width="19" bestFit="1" customWidth="1"/>
    <col min="4" max="4" width="16.85546875" customWidth="1"/>
    <col min="5" max="5" width="33.42578125" customWidth="1"/>
    <col min="7" max="7" width="16.28515625" customWidth="1"/>
    <col min="8" max="8" width="22.7109375" customWidth="1"/>
    <col min="9" max="9" width="13.42578125" bestFit="1" customWidth="1"/>
    <col min="10" max="10" width="27.7109375" customWidth="1"/>
    <col min="11" max="11" width="53.42578125" customWidth="1"/>
  </cols>
  <sheetData>
    <row r="1" spans="1:11" ht="26.25">
      <c r="A1" s="18" t="s">
        <v>11</v>
      </c>
      <c r="B1" s="30" t="s">
        <v>13</v>
      </c>
      <c r="C1" s="30" t="s">
        <v>17</v>
      </c>
    </row>
    <row r="2" spans="1:11" ht="75" customHeight="1">
      <c r="A2" s="220" t="s">
        <v>12</v>
      </c>
      <c r="B2" s="220"/>
      <c r="C2" s="220"/>
      <c r="D2" s="220"/>
    </row>
    <row r="3" spans="1:11">
      <c r="A3" s="1" t="s">
        <v>0</v>
      </c>
      <c r="B3" s="1" t="s">
        <v>4</v>
      </c>
      <c r="C3" s="1" t="s">
        <v>3</v>
      </c>
      <c r="D3" s="1" t="s">
        <v>2</v>
      </c>
      <c r="E3" s="1" t="s">
        <v>1</v>
      </c>
      <c r="F3" s="1" t="s">
        <v>7</v>
      </c>
      <c r="G3" s="1" t="s">
        <v>8</v>
      </c>
      <c r="H3" s="1" t="s">
        <v>6</v>
      </c>
      <c r="I3" s="1" t="s">
        <v>5</v>
      </c>
      <c r="J3" s="16" t="s">
        <v>10</v>
      </c>
      <c r="K3" s="16" t="s">
        <v>9</v>
      </c>
    </row>
    <row r="4" spans="1:11" ht="30">
      <c r="A4" s="3" t="s">
        <v>94</v>
      </c>
      <c r="B4" s="8">
        <v>1</v>
      </c>
      <c r="C4" s="68" t="s">
        <v>21</v>
      </c>
      <c r="D4" s="10">
        <v>47</v>
      </c>
      <c r="E4" s="4" t="s">
        <v>95</v>
      </c>
      <c r="F4" s="5">
        <v>14.95</v>
      </c>
      <c r="G4" s="5">
        <v>14.95</v>
      </c>
      <c r="H4" s="11" t="s">
        <v>96</v>
      </c>
      <c r="I4" s="11"/>
      <c r="J4" t="s">
        <v>97</v>
      </c>
    </row>
    <row r="5" spans="1:11" ht="30">
      <c r="A5" s="3" t="s">
        <v>98</v>
      </c>
      <c r="B5" s="8">
        <v>1</v>
      </c>
      <c r="C5" s="68" t="s">
        <v>21</v>
      </c>
      <c r="D5" s="10">
        <v>1402</v>
      </c>
      <c r="E5" s="4" t="s">
        <v>99</v>
      </c>
      <c r="F5" s="5">
        <v>24.95</v>
      </c>
      <c r="G5" s="5">
        <v>24.95</v>
      </c>
      <c r="H5" s="11" t="s">
        <v>96</v>
      </c>
      <c r="I5" s="11"/>
      <c r="J5" t="s">
        <v>97</v>
      </c>
    </row>
    <row r="6" spans="1:11" ht="30">
      <c r="A6" s="3" t="s">
        <v>100</v>
      </c>
      <c r="B6" s="8">
        <v>1</v>
      </c>
      <c r="C6" s="68" t="s">
        <v>21</v>
      </c>
      <c r="D6" s="10">
        <v>94</v>
      </c>
      <c r="E6" s="4" t="s">
        <v>101</v>
      </c>
      <c r="F6" s="5">
        <v>7.9</v>
      </c>
      <c r="G6" s="5">
        <v>7.9</v>
      </c>
      <c r="H6" s="11" t="s">
        <v>96</v>
      </c>
      <c r="I6" s="11"/>
      <c r="J6" t="s">
        <v>97</v>
      </c>
    </row>
    <row r="7" spans="1:11" ht="30">
      <c r="A7" s="3" t="s">
        <v>102</v>
      </c>
      <c r="B7" s="8">
        <v>1</v>
      </c>
      <c r="C7" s="68" t="s">
        <v>21</v>
      </c>
      <c r="D7" s="10">
        <v>1506</v>
      </c>
      <c r="E7" s="4" t="s">
        <v>103</v>
      </c>
      <c r="F7" s="5">
        <v>1.99</v>
      </c>
      <c r="G7" s="5">
        <v>1.99</v>
      </c>
      <c r="H7" s="11" t="s">
        <v>96</v>
      </c>
      <c r="I7" s="11"/>
      <c r="J7" t="s">
        <v>97</v>
      </c>
    </row>
    <row r="8" spans="1:11" ht="30">
      <c r="A8" s="3" t="s">
        <v>104</v>
      </c>
      <c r="B8" s="8">
        <v>1</v>
      </c>
      <c r="C8" s="68" t="s">
        <v>21</v>
      </c>
      <c r="D8" s="10">
        <v>1001</v>
      </c>
      <c r="E8" s="4" t="s">
        <v>105</v>
      </c>
      <c r="F8" s="5">
        <v>9.9499999999999993</v>
      </c>
      <c r="G8" s="5">
        <v>9.9499999999999993</v>
      </c>
      <c r="H8" s="11" t="s">
        <v>96</v>
      </c>
      <c r="I8" s="11"/>
      <c r="J8" t="s">
        <v>97</v>
      </c>
    </row>
    <row r="9" spans="1:11" ht="30">
      <c r="A9" s="3" t="s">
        <v>106</v>
      </c>
      <c r="B9" s="8">
        <v>1</v>
      </c>
      <c r="C9" s="68" t="s">
        <v>21</v>
      </c>
      <c r="D9" s="10">
        <v>2250</v>
      </c>
      <c r="E9" s="4" t="s">
        <v>107</v>
      </c>
      <c r="F9" s="5">
        <v>4.45</v>
      </c>
      <c r="G9" s="5">
        <v>4.45</v>
      </c>
      <c r="H9" s="11" t="s">
        <v>96</v>
      </c>
      <c r="I9" s="11"/>
      <c r="J9" t="s">
        <v>97</v>
      </c>
    </row>
    <row r="10" spans="1:11" ht="30">
      <c r="A10" s="69" t="s">
        <v>108</v>
      </c>
      <c r="B10" s="8">
        <v>3</v>
      </c>
      <c r="C10" s="68" t="s">
        <v>21</v>
      </c>
      <c r="D10" s="10" t="s">
        <v>109</v>
      </c>
      <c r="E10" s="4" t="s">
        <v>110</v>
      </c>
      <c r="F10" s="5">
        <v>0.45</v>
      </c>
      <c r="G10" s="5">
        <v>1.35</v>
      </c>
      <c r="H10" s="11" t="s">
        <v>96</v>
      </c>
      <c r="I10" s="11"/>
      <c r="J10" t="s">
        <v>97</v>
      </c>
    </row>
    <row r="11" spans="1:11" ht="30">
      <c r="A11" s="3" t="s">
        <v>111</v>
      </c>
      <c r="B11" s="8">
        <v>2</v>
      </c>
      <c r="C11" s="68" t="s">
        <v>21</v>
      </c>
      <c r="D11" s="10">
        <v>2215</v>
      </c>
      <c r="E11" s="4" t="s">
        <v>112</v>
      </c>
      <c r="F11" s="5">
        <v>2.4900000000000002</v>
      </c>
      <c r="G11" s="5">
        <f>Tabelle18[[#This Row],[Preis/Stck.]]*2</f>
        <v>4.9800000000000004</v>
      </c>
      <c r="H11" s="11" t="s">
        <v>96</v>
      </c>
      <c r="I11" s="11"/>
      <c r="J11" t="s">
        <v>97</v>
      </c>
    </row>
    <row r="12" spans="1:11" ht="30">
      <c r="A12" s="3" t="s">
        <v>113</v>
      </c>
      <c r="B12" s="8">
        <v>1</v>
      </c>
      <c r="C12" s="68" t="s">
        <v>21</v>
      </c>
      <c r="D12" s="10">
        <v>2240</v>
      </c>
      <c r="E12" s="4" t="s">
        <v>114</v>
      </c>
      <c r="F12" s="5">
        <v>22.9</v>
      </c>
      <c r="G12" s="5">
        <v>22.9</v>
      </c>
      <c r="H12" s="11" t="s">
        <v>96</v>
      </c>
      <c r="I12" s="11"/>
      <c r="J12" t="s">
        <v>97</v>
      </c>
    </row>
    <row r="13" spans="1:11" ht="30">
      <c r="A13" s="3" t="s">
        <v>91</v>
      </c>
      <c r="B13" s="8">
        <v>1</v>
      </c>
      <c r="C13" s="68" t="s">
        <v>21</v>
      </c>
      <c r="D13" s="10" t="s">
        <v>92</v>
      </c>
      <c r="E13" s="70" t="s">
        <v>93</v>
      </c>
      <c r="F13" s="5">
        <v>3.99</v>
      </c>
      <c r="G13" s="5">
        <v>3.99</v>
      </c>
      <c r="H13" s="11" t="s">
        <v>96</v>
      </c>
      <c r="I13" s="11"/>
      <c r="J13" t="s">
        <v>97</v>
      </c>
    </row>
    <row r="14" spans="1:11" ht="30">
      <c r="A14" s="3" t="s">
        <v>115</v>
      </c>
      <c r="B14" s="8">
        <v>1</v>
      </c>
      <c r="C14" s="68" t="s">
        <v>21</v>
      </c>
      <c r="D14" s="10">
        <v>1104</v>
      </c>
      <c r="E14" s="70" t="s">
        <v>116</v>
      </c>
      <c r="F14" s="5">
        <v>0.65</v>
      </c>
      <c r="G14" s="5">
        <v>0.65</v>
      </c>
      <c r="H14" s="11" t="s">
        <v>96</v>
      </c>
      <c r="I14" s="11"/>
      <c r="J14" t="s">
        <v>97</v>
      </c>
    </row>
    <row r="15" spans="1:11" ht="30">
      <c r="A15" s="3" t="s">
        <v>117</v>
      </c>
      <c r="B15" s="8">
        <v>1</v>
      </c>
      <c r="C15" s="68" t="s">
        <v>21</v>
      </c>
      <c r="D15" s="10">
        <v>1008</v>
      </c>
      <c r="E15" s="2" t="s">
        <v>118</v>
      </c>
      <c r="F15" s="5">
        <v>10.9</v>
      </c>
      <c r="G15" s="5">
        <v>10.9</v>
      </c>
      <c r="H15" s="11" t="s">
        <v>96</v>
      </c>
      <c r="I15" s="11"/>
      <c r="J15" t="s">
        <v>97</v>
      </c>
    </row>
    <row r="16" spans="1:11">
      <c r="A16" s="3" t="s">
        <v>119</v>
      </c>
      <c r="B16" s="8">
        <v>2</v>
      </c>
      <c r="C16" s="71" t="s">
        <v>120</v>
      </c>
      <c r="D16" s="10" t="s">
        <v>121</v>
      </c>
      <c r="E16" s="2" t="s">
        <v>122</v>
      </c>
      <c r="F16" s="5">
        <v>2.65</v>
      </c>
      <c r="G16" s="5">
        <v>5.3</v>
      </c>
      <c r="H16" s="11" t="s">
        <v>96</v>
      </c>
      <c r="I16" s="11"/>
      <c r="J16" t="s">
        <v>97</v>
      </c>
    </row>
    <row r="17" spans="1:10" ht="12.75" customHeight="1">
      <c r="A17" s="3" t="s">
        <v>123</v>
      </c>
      <c r="B17" s="8">
        <v>4</v>
      </c>
      <c r="C17" s="71" t="s">
        <v>120</v>
      </c>
      <c r="D17" s="10" t="s">
        <v>124</v>
      </c>
      <c r="E17" s="2" t="s">
        <v>125</v>
      </c>
      <c r="F17" s="13">
        <v>2.65</v>
      </c>
      <c r="G17" s="5">
        <f>Tabelle18[[#This Row],[Preis/Stck.]]*Tabelle18[[#This Row],[Anzahl]]</f>
        <v>10.6</v>
      </c>
      <c r="H17" s="11" t="s">
        <v>96</v>
      </c>
      <c r="I17" s="11"/>
      <c r="J17" t="s">
        <v>97</v>
      </c>
    </row>
    <row r="18" spans="1:10">
      <c r="A18" s="69" t="s">
        <v>89</v>
      </c>
      <c r="B18" s="8">
        <v>1</v>
      </c>
      <c r="C18" s="4" t="s">
        <v>21</v>
      </c>
      <c r="D18">
        <v>1410</v>
      </c>
      <c r="E18" s="4" t="s">
        <v>90</v>
      </c>
      <c r="F18" s="72">
        <v>4.9000000000000004</v>
      </c>
      <c r="G18" s="72">
        <v>4.9000000000000004</v>
      </c>
      <c r="H18" s="11" t="s">
        <v>96</v>
      </c>
      <c r="I18" s="11"/>
      <c r="J18" t="s">
        <v>126</v>
      </c>
    </row>
    <row r="19" spans="1:10" ht="15" customHeight="1">
      <c r="A19" s="3" t="s">
        <v>127</v>
      </c>
      <c r="B19" s="8">
        <v>1</v>
      </c>
      <c r="C19" s="4" t="s">
        <v>21</v>
      </c>
      <c r="D19">
        <v>108</v>
      </c>
      <c r="E19" s="4" t="s">
        <v>128</v>
      </c>
      <c r="F19" s="72">
        <v>13.9</v>
      </c>
      <c r="G19" s="72">
        <v>13.9</v>
      </c>
      <c r="H19" s="11" t="s">
        <v>96</v>
      </c>
      <c r="I19" s="11"/>
      <c r="J19" t="s">
        <v>126</v>
      </c>
    </row>
    <row r="20" spans="1:10">
      <c r="A20" s="3" t="s">
        <v>129</v>
      </c>
      <c r="B20" s="8">
        <v>1</v>
      </c>
      <c r="C20" s="4" t="s">
        <v>21</v>
      </c>
      <c r="D20">
        <v>1453</v>
      </c>
      <c r="E20" s="4" t="s">
        <v>130</v>
      </c>
      <c r="F20" s="73">
        <v>189.95</v>
      </c>
      <c r="G20" s="73">
        <v>189.95</v>
      </c>
      <c r="H20" s="11" t="s">
        <v>96</v>
      </c>
      <c r="I20" s="11"/>
      <c r="J20" t="s">
        <v>126</v>
      </c>
    </row>
    <row r="21" spans="1:10">
      <c r="A21" s="3" t="s">
        <v>98</v>
      </c>
      <c r="B21" s="8">
        <v>1</v>
      </c>
      <c r="C21" s="4" t="s">
        <v>21</v>
      </c>
      <c r="D21">
        <v>1402</v>
      </c>
      <c r="E21" s="4" t="s">
        <v>99</v>
      </c>
      <c r="F21" s="73">
        <v>24.95</v>
      </c>
      <c r="G21" s="73">
        <v>24.95</v>
      </c>
      <c r="H21" s="11" t="s">
        <v>96</v>
      </c>
      <c r="I21" s="11"/>
      <c r="J21" t="s">
        <v>126</v>
      </c>
    </row>
    <row r="22" spans="1:10">
      <c r="A22" s="74" t="s">
        <v>131</v>
      </c>
      <c r="B22" s="75">
        <v>1</v>
      </c>
      <c r="C22" s="76" t="s">
        <v>132</v>
      </c>
      <c r="D22" s="77" t="s">
        <v>133</v>
      </c>
      <c r="E22" s="78" t="s">
        <v>134</v>
      </c>
      <c r="F22" s="79">
        <v>130</v>
      </c>
      <c r="G22" s="79">
        <v>130</v>
      </c>
      <c r="H22" s="11" t="s">
        <v>96</v>
      </c>
      <c r="I22" s="11"/>
      <c r="J22" t="s">
        <v>135</v>
      </c>
    </row>
    <row r="23" spans="1:10">
      <c r="A23" s="74" t="s">
        <v>136</v>
      </c>
      <c r="B23" s="75">
        <v>1</v>
      </c>
      <c r="C23" s="76" t="s">
        <v>137</v>
      </c>
      <c r="D23" s="80">
        <v>45</v>
      </c>
      <c r="E23" s="78" t="s">
        <v>138</v>
      </c>
      <c r="F23" s="79">
        <v>30</v>
      </c>
      <c r="G23" s="79">
        <v>30</v>
      </c>
      <c r="H23" s="11" t="s">
        <v>96</v>
      </c>
      <c r="I23" s="11"/>
      <c r="J23" t="s">
        <v>135</v>
      </c>
    </row>
    <row r="24" spans="1:10">
      <c r="A24" s="74" t="s">
        <v>139</v>
      </c>
      <c r="B24" s="75">
        <v>1</v>
      </c>
      <c r="C24" s="76" t="s">
        <v>137</v>
      </c>
      <c r="D24" s="80">
        <v>130</v>
      </c>
      <c r="E24" s="78" t="s">
        <v>140</v>
      </c>
      <c r="F24" s="79">
        <v>8</v>
      </c>
      <c r="G24" s="79">
        <v>8</v>
      </c>
      <c r="H24" s="11" t="s">
        <v>96</v>
      </c>
      <c r="I24" s="11"/>
      <c r="J24" t="s">
        <v>135</v>
      </c>
    </row>
    <row r="25" spans="1:10">
      <c r="A25" s="74" t="s">
        <v>141</v>
      </c>
      <c r="B25" s="75">
        <v>2</v>
      </c>
      <c r="C25" s="76" t="s">
        <v>137</v>
      </c>
      <c r="D25" s="80">
        <v>114</v>
      </c>
      <c r="E25" s="78" t="s">
        <v>142</v>
      </c>
      <c r="F25" s="79">
        <v>4</v>
      </c>
      <c r="G25" s="79">
        <v>8</v>
      </c>
      <c r="H25" s="11" t="s">
        <v>96</v>
      </c>
      <c r="I25" s="11"/>
      <c r="J25" t="s">
        <v>135</v>
      </c>
    </row>
    <row r="26" spans="1:10">
      <c r="A26" s="81" t="s">
        <v>143</v>
      </c>
      <c r="B26" s="8">
        <v>5</v>
      </c>
      <c r="C26" s="69" t="s">
        <v>144</v>
      </c>
      <c r="D26" s="82" t="s">
        <v>145</v>
      </c>
      <c r="E26" s="4" t="s">
        <v>146</v>
      </c>
      <c r="F26" s="7">
        <v>0.37</v>
      </c>
      <c r="G26" s="7">
        <f>5*F26</f>
        <v>1.85</v>
      </c>
      <c r="H26" s="11" t="s">
        <v>96</v>
      </c>
      <c r="I26" s="11"/>
      <c r="J26" t="s">
        <v>135</v>
      </c>
    </row>
    <row r="27" spans="1:10">
      <c r="A27" s="83" t="s">
        <v>147</v>
      </c>
      <c r="B27" s="8">
        <v>5</v>
      </c>
      <c r="C27" s="69" t="s">
        <v>144</v>
      </c>
      <c r="D27" s="84" t="s">
        <v>148</v>
      </c>
      <c r="E27" s="4" t="s">
        <v>149</v>
      </c>
      <c r="F27" s="7">
        <v>0.49</v>
      </c>
      <c r="G27" s="7">
        <f>5*F27</f>
        <v>2.4500000000000002</v>
      </c>
      <c r="H27" s="11" t="s">
        <v>96</v>
      </c>
      <c r="I27" s="11"/>
      <c r="J27" t="s">
        <v>135</v>
      </c>
    </row>
    <row r="28" spans="1:10">
      <c r="A28" s="81" t="s">
        <v>150</v>
      </c>
      <c r="B28" s="8">
        <v>1</v>
      </c>
      <c r="C28" s="69" t="s">
        <v>144</v>
      </c>
      <c r="D28" s="82" t="s">
        <v>151</v>
      </c>
      <c r="E28" s="4" t="s">
        <v>152</v>
      </c>
      <c r="F28" s="7">
        <v>2.29</v>
      </c>
      <c r="G28" s="7">
        <v>2.29</v>
      </c>
      <c r="H28" s="11" t="s">
        <v>96</v>
      </c>
      <c r="I28" s="11"/>
      <c r="J28" t="s">
        <v>135</v>
      </c>
    </row>
    <row r="29" spans="1:10">
      <c r="A29" s="85" t="s">
        <v>102</v>
      </c>
      <c r="B29" s="8">
        <v>1</v>
      </c>
      <c r="C29" s="69" t="s">
        <v>137</v>
      </c>
      <c r="D29" s="10">
        <v>1506</v>
      </c>
      <c r="E29" s="86" t="s">
        <v>103</v>
      </c>
      <c r="F29" s="7">
        <v>2</v>
      </c>
      <c r="G29" s="7">
        <v>2</v>
      </c>
      <c r="H29" s="11" t="s">
        <v>96</v>
      </c>
      <c r="I29" s="11"/>
      <c r="J29" t="s">
        <v>135</v>
      </c>
    </row>
    <row r="30" spans="1:10">
      <c r="A30" s="81" t="s">
        <v>153</v>
      </c>
      <c r="B30" s="8">
        <v>1</v>
      </c>
      <c r="C30" s="69" t="s">
        <v>120</v>
      </c>
      <c r="D30" s="14" t="s">
        <v>154</v>
      </c>
      <c r="E30" s="15" t="s">
        <v>155</v>
      </c>
      <c r="F30" s="7">
        <v>17</v>
      </c>
      <c r="G30" s="7">
        <v>17</v>
      </c>
      <c r="H30" s="11" t="s">
        <v>96</v>
      </c>
      <c r="I30" s="11"/>
      <c r="J30" t="s">
        <v>135</v>
      </c>
    </row>
    <row r="31" spans="1:10">
      <c r="A31" s="87" t="s">
        <v>156</v>
      </c>
      <c r="B31" s="8">
        <v>1</v>
      </c>
      <c r="C31" s="88" t="s">
        <v>120</v>
      </c>
      <c r="D31" s="89" t="s">
        <v>157</v>
      </c>
      <c r="E31" s="90" t="s">
        <v>158</v>
      </c>
      <c r="F31" s="5">
        <v>35.5</v>
      </c>
      <c r="G31" s="5">
        <v>35.5</v>
      </c>
      <c r="H31" s="91" t="s">
        <v>96</v>
      </c>
      <c r="I31" s="91"/>
      <c r="J31" t="s">
        <v>159</v>
      </c>
    </row>
    <row r="32" spans="1:10" ht="30">
      <c r="A32" s="87" t="s">
        <v>160</v>
      </c>
      <c r="B32" s="8">
        <v>1</v>
      </c>
      <c r="C32" s="88" t="s">
        <v>21</v>
      </c>
      <c r="D32" s="92">
        <v>88</v>
      </c>
      <c r="E32" s="90" t="s">
        <v>161</v>
      </c>
      <c r="F32" s="5">
        <v>29.9</v>
      </c>
      <c r="G32" s="5">
        <v>29.9</v>
      </c>
      <c r="H32" s="91" t="s">
        <v>96</v>
      </c>
      <c r="I32" s="91"/>
      <c r="J32" t="s">
        <v>159</v>
      </c>
    </row>
    <row r="33" spans="1:10" ht="30">
      <c r="A33" s="87" t="s">
        <v>162</v>
      </c>
      <c r="B33" s="8">
        <v>1</v>
      </c>
      <c r="C33" s="88" t="s">
        <v>21</v>
      </c>
      <c r="D33" s="92">
        <v>83</v>
      </c>
      <c r="E33" s="90" t="s">
        <v>163</v>
      </c>
      <c r="F33" s="5">
        <v>24.9</v>
      </c>
      <c r="G33" s="5">
        <v>24.9</v>
      </c>
      <c r="H33" s="91" t="s">
        <v>96</v>
      </c>
      <c r="I33" s="91"/>
      <c r="J33" t="s">
        <v>159</v>
      </c>
    </row>
    <row r="34" spans="1:10">
      <c r="A34" s="3"/>
      <c r="B34" s="8"/>
      <c r="C34" s="10"/>
      <c r="D34" s="10"/>
      <c r="E34" s="4"/>
      <c r="F34" s="5"/>
      <c r="G34" s="5"/>
      <c r="H34" s="11"/>
      <c r="I34" s="11"/>
    </row>
    <row r="35" spans="1:10">
      <c r="A35" s="2"/>
      <c r="B35" s="8"/>
      <c r="C35" s="10"/>
      <c r="D35" s="10"/>
      <c r="E35" s="4"/>
      <c r="F35" s="5"/>
      <c r="G35" s="5"/>
      <c r="H35" s="11"/>
      <c r="I35" s="11"/>
    </row>
    <row r="36" spans="1:10">
      <c r="A36" s="17"/>
      <c r="B36" s="12"/>
      <c r="C36" s="14"/>
      <c r="D36" s="14"/>
      <c r="F36" s="13"/>
      <c r="G36" s="13"/>
      <c r="H36" s="11"/>
      <c r="I36" s="11"/>
    </row>
    <row r="37" spans="1:10">
      <c r="A37" s="17"/>
      <c r="B37" s="12"/>
      <c r="C37" s="14"/>
      <c r="D37" s="14"/>
      <c r="F37" s="13"/>
      <c r="G37" s="13">
        <f>SUBTOTAL(109,Tabelle18[Preis ges.])</f>
        <v>650.44999999999993</v>
      </c>
      <c r="H37" s="15"/>
      <c r="I37" s="15"/>
    </row>
  </sheetData>
  <mergeCells count="1">
    <mergeCell ref="A2:D2"/>
  </mergeCells>
  <conditionalFormatting sqref="I4:I17 H34:I36">
    <cfRule type="containsText" dxfId="75" priority="4" operator="containsText" text="x">
      <formula>NOT(ISERROR(SEARCH("x",H4)))</formula>
    </cfRule>
  </conditionalFormatting>
  <conditionalFormatting sqref="H18:I21 H4:H17">
    <cfRule type="containsText" dxfId="74" priority="3" operator="containsText" text="x">
      <formula>NOT(ISERROR(SEARCH("x",H4)))</formula>
    </cfRule>
  </conditionalFormatting>
  <conditionalFormatting sqref="H22:I30">
    <cfRule type="containsText" dxfId="73" priority="2" operator="containsText" text="x">
      <formula>NOT(ISERROR(SEARCH("x",H22)))</formula>
    </cfRule>
  </conditionalFormatting>
  <conditionalFormatting sqref="H31:I33">
    <cfRule type="containsText" dxfId="72" priority="1" operator="containsText" text="x"/>
  </conditionalFormatting>
  <dataValidations count="3">
    <dataValidation type="list" allowBlank="1" showInputMessage="1" showErrorMessage="1" sqref="C22:C30">
      <formula1>$C$3:$C$11</formula1>
    </dataValidation>
    <dataValidation type="list" allowBlank="1" showInputMessage="1" showErrorMessage="1" sqref="C18:C21">
      <formula1>$C$3:$C$10</formula1>
    </dataValidation>
    <dataValidation type="list" allowBlank="1" showInputMessage="1" showErrorMessage="1" sqref="C34:C36">
      <formula1>$C$3:$C$9</formula1>
    </dataValidation>
  </dataValidations>
  <hyperlinks>
    <hyperlink ref="C4" r:id="rId1"/>
    <hyperlink ref="C5" r:id="rId2"/>
    <hyperlink ref="C6" r:id="rId3"/>
    <hyperlink ref="C7" r:id="rId4"/>
    <hyperlink ref="C8" r:id="rId5"/>
    <hyperlink ref="E7" r:id="rId6"/>
    <hyperlink ref="C9" r:id="rId7"/>
    <hyperlink ref="C10:C11" r:id="rId8" display="www.marotronics.de"/>
    <hyperlink ref="C12" r:id="rId9"/>
    <hyperlink ref="C13" r:id="rId10"/>
    <hyperlink ref="C14" r:id="rId11"/>
    <hyperlink ref="C15" r:id="rId12"/>
    <hyperlink ref="C16" r:id="rId13"/>
    <hyperlink ref="C17" r:id="rId14"/>
    <hyperlink ref="E19" r:id="rId15"/>
    <hyperlink ref="E18" r:id="rId16"/>
    <hyperlink ref="C18" r:id="rId17"/>
    <hyperlink ref="C19" r:id="rId18"/>
    <hyperlink ref="C20" r:id="rId19"/>
    <hyperlink ref="C21" r:id="rId20"/>
    <hyperlink ref="E21" r:id="rId21"/>
    <hyperlink ref="E20" r:id="rId22"/>
    <hyperlink ref="E22" r:id="rId23"/>
    <hyperlink ref="E28" r:id="rId24"/>
    <hyperlink ref="E25" r:id="rId25"/>
    <hyperlink ref="E23" r:id="rId26"/>
    <hyperlink ref="E24" r:id="rId27"/>
    <hyperlink ref="C31" r:id="rId28"/>
    <hyperlink ref="C32" r:id="rId29"/>
    <hyperlink ref="C33" r:id="rId30"/>
  </hyperlinks>
  <pageMargins left="0.7" right="0.7" top="0.78740157499999996" bottom="0.78740157499999996" header="0.3" footer="0.3"/>
  <pageSetup paperSize="9" orientation="portrait" r:id="rId31"/>
  <tableParts count="1">
    <tablePart r:id="rId3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3" workbookViewId="0">
      <selection activeCell="A4" sqref="A4:XFD5"/>
    </sheetView>
  </sheetViews>
  <sheetFormatPr baseColWidth="10" defaultRowHeight="15"/>
  <cols>
    <col min="1" max="1" width="68.7109375" bestFit="1" customWidth="1"/>
    <col min="2" max="2" width="9.140625" customWidth="1"/>
    <col min="3" max="3" width="19" bestFit="1" customWidth="1"/>
    <col min="4" max="4" width="16.85546875" customWidth="1"/>
    <col min="5" max="5" width="33.42578125" customWidth="1"/>
    <col min="7" max="7" width="16.28515625" customWidth="1"/>
    <col min="8" max="8" width="22.7109375" customWidth="1"/>
    <col min="9" max="9" width="13.42578125" bestFit="1" customWidth="1"/>
    <col min="10" max="10" width="27.7109375" customWidth="1"/>
    <col min="11" max="11" width="53.42578125" customWidth="1"/>
  </cols>
  <sheetData>
    <row r="1" spans="1:11" ht="26.25">
      <c r="A1" s="18" t="s">
        <v>11</v>
      </c>
      <c r="B1" s="30" t="s">
        <v>13</v>
      </c>
      <c r="C1" s="30" t="s">
        <v>16</v>
      </c>
    </row>
    <row r="2" spans="1:11" ht="75" customHeight="1">
      <c r="A2" s="220" t="s">
        <v>12</v>
      </c>
      <c r="B2" s="220"/>
      <c r="C2" s="220"/>
      <c r="D2" s="220"/>
    </row>
    <row r="3" spans="1:11">
      <c r="A3" s="1" t="s">
        <v>0</v>
      </c>
      <c r="B3" s="1" t="s">
        <v>4</v>
      </c>
      <c r="C3" s="1" t="s">
        <v>3</v>
      </c>
      <c r="D3" s="1" t="s">
        <v>2</v>
      </c>
      <c r="E3" s="1" t="s">
        <v>1</v>
      </c>
      <c r="F3" s="1" t="s">
        <v>7</v>
      </c>
      <c r="G3" s="1" t="s">
        <v>8</v>
      </c>
      <c r="H3" s="1" t="s">
        <v>6</v>
      </c>
      <c r="I3" s="1" t="s">
        <v>5</v>
      </c>
      <c r="J3" s="16" t="s">
        <v>10</v>
      </c>
      <c r="K3" s="16" t="s">
        <v>9</v>
      </c>
    </row>
    <row r="4" spans="1:11">
      <c r="A4" s="3" t="s">
        <v>164</v>
      </c>
      <c r="B4" s="8">
        <v>1</v>
      </c>
      <c r="C4" s="10" t="s">
        <v>21</v>
      </c>
      <c r="D4" s="10">
        <v>1605</v>
      </c>
      <c r="E4" s="4" t="s">
        <v>165</v>
      </c>
      <c r="F4" s="5">
        <v>14.95</v>
      </c>
      <c r="G4" s="5">
        <v>14.95</v>
      </c>
      <c r="H4" s="11"/>
      <c r="I4" s="11"/>
      <c r="J4" t="s">
        <v>166</v>
      </c>
    </row>
    <row r="5" spans="1:11">
      <c r="A5" s="3" t="s">
        <v>167</v>
      </c>
      <c r="B5" s="8">
        <v>2</v>
      </c>
      <c r="C5" s="10" t="s">
        <v>120</v>
      </c>
      <c r="D5" s="10" t="s">
        <v>168</v>
      </c>
      <c r="E5" s="4" t="s">
        <v>169</v>
      </c>
      <c r="F5" s="5">
        <v>14.2</v>
      </c>
      <c r="G5" s="5">
        <v>28.4</v>
      </c>
      <c r="H5" s="11"/>
      <c r="I5" s="11"/>
      <c r="J5" t="s">
        <v>170</v>
      </c>
    </row>
    <row r="6" spans="1:11">
      <c r="A6" s="3"/>
      <c r="B6" s="8"/>
      <c r="C6" s="10"/>
      <c r="D6" s="10"/>
      <c r="E6" s="4"/>
      <c r="F6" s="5"/>
      <c r="G6" s="5"/>
      <c r="H6" s="11"/>
      <c r="I6" s="11"/>
    </row>
    <row r="7" spans="1:11">
      <c r="A7" s="3"/>
      <c r="B7" s="8"/>
      <c r="C7" s="10"/>
      <c r="D7" s="10"/>
      <c r="E7" s="4"/>
      <c r="F7" s="5"/>
      <c r="G7" s="5"/>
      <c r="H7" s="11"/>
      <c r="I7" s="11"/>
    </row>
    <row r="8" spans="1:11">
      <c r="A8" s="3"/>
      <c r="B8" s="8"/>
      <c r="C8" s="10"/>
      <c r="D8" s="10"/>
      <c r="E8" s="4"/>
      <c r="F8" s="5"/>
      <c r="G8" s="5"/>
      <c r="H8" s="11"/>
      <c r="I8" s="11"/>
    </row>
    <row r="9" spans="1:11">
      <c r="A9" s="3"/>
      <c r="B9" s="8"/>
      <c r="C9" s="10"/>
      <c r="D9" s="10"/>
      <c r="E9" s="4"/>
      <c r="F9" s="5"/>
      <c r="G9" s="5"/>
      <c r="H9" s="11"/>
      <c r="I9" s="11"/>
    </row>
    <row r="10" spans="1:11">
      <c r="A10" s="3"/>
      <c r="B10" s="8"/>
      <c r="C10" s="10"/>
      <c r="D10" s="10"/>
      <c r="E10" s="4"/>
      <c r="F10" s="5"/>
      <c r="G10" s="5"/>
      <c r="H10" s="11"/>
      <c r="I10" s="11"/>
    </row>
    <row r="11" spans="1:11">
      <c r="A11" s="3"/>
      <c r="B11" s="8"/>
      <c r="C11" s="10"/>
      <c r="D11" s="10"/>
      <c r="E11" s="4"/>
      <c r="F11" s="5"/>
      <c r="G11" s="5"/>
      <c r="H11" s="11"/>
      <c r="I11" s="11"/>
    </row>
    <row r="12" spans="1:11">
      <c r="A12" s="3"/>
      <c r="B12" s="8"/>
      <c r="C12" s="10"/>
      <c r="D12" s="10"/>
      <c r="E12" s="4"/>
      <c r="F12" s="5"/>
      <c r="G12" s="5"/>
      <c r="H12" s="11"/>
      <c r="I12" s="11"/>
    </row>
    <row r="13" spans="1:11">
      <c r="A13" s="3"/>
      <c r="B13" s="8"/>
      <c r="C13" s="10"/>
      <c r="D13" s="10"/>
      <c r="E13" s="2"/>
      <c r="F13" s="5"/>
      <c r="G13" s="5"/>
      <c r="H13" s="11"/>
      <c r="I13" s="11"/>
    </row>
    <row r="14" spans="1:11">
      <c r="A14" s="3"/>
      <c r="B14" s="8"/>
      <c r="C14" s="10"/>
      <c r="D14" s="10"/>
      <c r="E14" s="2"/>
      <c r="F14" s="5"/>
      <c r="G14" s="5"/>
      <c r="H14" s="11"/>
      <c r="I14" s="11"/>
    </row>
    <row r="15" spans="1:11">
      <c r="A15" s="3"/>
      <c r="B15" s="8"/>
      <c r="C15" s="10"/>
      <c r="D15" s="10"/>
      <c r="E15" s="2"/>
      <c r="F15" s="5"/>
      <c r="G15" s="5"/>
      <c r="H15" s="11"/>
      <c r="I15" s="11"/>
    </row>
    <row r="16" spans="1:11">
      <c r="A16" s="3"/>
      <c r="B16" s="8"/>
      <c r="C16" s="10"/>
      <c r="D16" s="10"/>
      <c r="E16" s="2"/>
      <c r="F16" s="5"/>
      <c r="G16" s="5"/>
      <c r="H16" s="11"/>
      <c r="I16" s="11"/>
    </row>
    <row r="17" spans="1:9" ht="12.75" customHeight="1">
      <c r="A17" s="3"/>
      <c r="B17" s="8"/>
      <c r="C17" s="10"/>
      <c r="D17" s="10"/>
      <c r="E17" s="2"/>
      <c r="F17" s="5"/>
      <c r="G17" s="5"/>
      <c r="H17" s="11"/>
      <c r="I17" s="11"/>
    </row>
    <row r="18" spans="1:9">
      <c r="A18" s="3"/>
      <c r="B18" s="8"/>
      <c r="C18" s="10"/>
      <c r="D18" s="10"/>
      <c r="E18" s="2"/>
      <c r="F18" s="5"/>
      <c r="G18" s="5"/>
      <c r="H18" s="11"/>
      <c r="I18" s="11"/>
    </row>
    <row r="19" spans="1:9">
      <c r="A19" s="3"/>
      <c r="B19" s="8"/>
      <c r="C19" s="10"/>
      <c r="D19" s="10"/>
      <c r="E19" s="2"/>
      <c r="F19" s="5"/>
      <c r="G19" s="5"/>
      <c r="H19" s="11"/>
      <c r="I19" s="11"/>
    </row>
    <row r="20" spans="1:9">
      <c r="A20" s="3"/>
      <c r="B20" s="8"/>
      <c r="C20" s="2"/>
      <c r="D20" s="10"/>
      <c r="E20" s="4"/>
      <c r="F20" s="5"/>
      <c r="G20" s="5"/>
      <c r="H20" s="11"/>
      <c r="I20" s="11"/>
    </row>
    <row r="21" spans="1:9">
      <c r="A21" s="3"/>
      <c r="B21" s="8"/>
      <c r="C21" s="10"/>
      <c r="D21" s="10"/>
      <c r="E21" s="4"/>
      <c r="F21" s="5"/>
      <c r="G21" s="5"/>
      <c r="H21" s="11"/>
      <c r="I21" s="11"/>
    </row>
    <row r="22" spans="1:9">
      <c r="A22" s="3"/>
      <c r="B22" s="8"/>
      <c r="C22" s="10"/>
      <c r="D22" s="10"/>
      <c r="E22" s="2"/>
      <c r="F22" s="5"/>
      <c r="G22" s="5"/>
      <c r="H22" s="11"/>
      <c r="I22" s="11"/>
    </row>
    <row r="23" spans="1:9">
      <c r="A23" s="3"/>
      <c r="B23" s="8"/>
      <c r="C23" s="10"/>
      <c r="D23" s="10"/>
      <c r="E23" s="4"/>
      <c r="F23" s="5"/>
      <c r="G23" s="5"/>
      <c r="H23" s="11"/>
      <c r="I23" s="11"/>
    </row>
    <row r="24" spans="1:9">
      <c r="A24" s="3"/>
      <c r="B24" s="8"/>
      <c r="C24" s="10"/>
      <c r="D24" s="6"/>
      <c r="E24" s="4"/>
      <c r="F24" s="5"/>
      <c r="G24" s="5"/>
      <c r="H24" s="11"/>
      <c r="I24" s="11"/>
    </row>
    <row r="25" spans="1:9">
      <c r="A25" s="3"/>
      <c r="B25" s="8"/>
      <c r="C25" s="10"/>
      <c r="D25" s="10"/>
      <c r="E25" s="4"/>
      <c r="F25" s="5"/>
      <c r="G25" s="5"/>
      <c r="H25" s="11"/>
      <c r="I25" s="11"/>
    </row>
    <row r="26" spans="1:9">
      <c r="A26" s="3"/>
      <c r="B26" s="8"/>
      <c r="C26" s="10"/>
      <c r="D26" s="10"/>
      <c r="E26" s="4"/>
      <c r="F26" s="7"/>
      <c r="G26" s="5"/>
      <c r="H26" s="11"/>
      <c r="I26" s="11"/>
    </row>
    <row r="27" spans="1:9">
      <c r="A27" s="3"/>
      <c r="B27" s="8"/>
      <c r="C27" s="10"/>
      <c r="D27" s="10"/>
      <c r="E27" s="9"/>
      <c r="F27" s="5"/>
      <c r="G27" s="5"/>
      <c r="H27" s="11"/>
      <c r="I27" s="11"/>
    </row>
    <row r="28" spans="1:9">
      <c r="A28" s="3"/>
      <c r="B28" s="8"/>
      <c r="C28" s="10"/>
      <c r="D28" s="10"/>
      <c r="E28" s="4"/>
      <c r="F28" s="5"/>
      <c r="G28" s="5"/>
      <c r="H28" s="11"/>
      <c r="I28" s="11"/>
    </row>
    <row r="29" spans="1:9">
      <c r="A29" s="3"/>
      <c r="B29" s="8"/>
      <c r="C29" s="10"/>
      <c r="D29" s="10"/>
      <c r="E29" s="4"/>
      <c r="F29" s="5"/>
      <c r="G29" s="5"/>
      <c r="H29" s="11"/>
      <c r="I29" s="11"/>
    </row>
    <row r="30" spans="1:9">
      <c r="A30" s="3"/>
      <c r="B30" s="8"/>
      <c r="C30" s="10"/>
      <c r="D30" s="10"/>
      <c r="E30" s="4"/>
      <c r="F30" s="5"/>
      <c r="G30" s="5"/>
      <c r="H30" s="11"/>
      <c r="I30" s="11"/>
    </row>
    <row r="31" spans="1:9">
      <c r="A31" s="3"/>
      <c r="B31" s="8"/>
      <c r="C31" s="10"/>
      <c r="D31" s="10"/>
      <c r="E31" s="4"/>
      <c r="F31" s="5"/>
      <c r="G31" s="5"/>
      <c r="H31" s="11"/>
      <c r="I31" s="11"/>
    </row>
    <row r="32" spans="1:9">
      <c r="A32" s="3"/>
      <c r="B32" s="8"/>
      <c r="C32" s="10"/>
      <c r="D32" s="10"/>
      <c r="E32" s="4"/>
      <c r="F32" s="5"/>
      <c r="G32" s="5"/>
      <c r="H32" s="11"/>
      <c r="I32" s="11"/>
    </row>
    <row r="33" spans="1:9">
      <c r="A33" s="2"/>
      <c r="B33" s="8"/>
      <c r="C33" s="10"/>
      <c r="D33" s="10"/>
      <c r="E33" s="4"/>
      <c r="F33" s="5"/>
      <c r="G33" s="5"/>
      <c r="H33" s="11"/>
      <c r="I33" s="11"/>
    </row>
    <row r="34" spans="1:9">
      <c r="A34" s="3"/>
      <c r="B34" s="8"/>
      <c r="C34" s="10"/>
      <c r="D34" s="10"/>
      <c r="E34" s="4"/>
      <c r="F34" s="5"/>
      <c r="G34" s="5"/>
      <c r="H34" s="11"/>
      <c r="I34" s="11"/>
    </row>
    <row r="35" spans="1:9">
      <c r="A35" s="2"/>
      <c r="B35" s="8"/>
      <c r="C35" s="10"/>
      <c r="D35" s="10"/>
      <c r="E35" s="4"/>
      <c r="F35" s="5"/>
      <c r="G35" s="5"/>
      <c r="H35" s="11"/>
      <c r="I35" s="11"/>
    </row>
    <row r="36" spans="1:9">
      <c r="A36" s="17"/>
      <c r="B36" s="12"/>
      <c r="C36" s="14"/>
      <c r="D36" s="14"/>
      <c r="F36" s="13"/>
      <c r="G36" s="13"/>
      <c r="H36" s="11"/>
      <c r="I36" s="11"/>
    </row>
    <row r="37" spans="1:9">
      <c r="A37" s="17"/>
      <c r="B37" s="12"/>
      <c r="C37" s="14"/>
      <c r="D37" s="14"/>
      <c r="F37" s="13"/>
      <c r="G37" s="13">
        <f>SUBTOTAL(109,Tabelle19[Preis ges.])</f>
        <v>43.349999999999994</v>
      </c>
      <c r="H37" s="15"/>
      <c r="I37" s="15"/>
    </row>
  </sheetData>
  <mergeCells count="1">
    <mergeCell ref="A2:D2"/>
  </mergeCells>
  <conditionalFormatting sqref="H4:I36">
    <cfRule type="containsText" dxfId="62" priority="1" operator="containsText" text="x">
      <formula>NOT(ISERROR(SEARCH("x",H4)))</formula>
    </cfRule>
  </conditionalFormatting>
  <dataValidations count="1">
    <dataValidation type="list" allowBlank="1" showInputMessage="1" showErrorMessage="1" sqref="C4:C36">
      <formula1>$C$3:$C$9</formula1>
    </dataValidation>
  </dataValidations>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3" workbookViewId="0">
      <selection activeCell="A35" sqref="A35"/>
    </sheetView>
  </sheetViews>
  <sheetFormatPr baseColWidth="10" defaultRowHeight="15"/>
  <cols>
    <col min="1" max="1" width="68.7109375" bestFit="1" customWidth="1"/>
    <col min="2" max="2" width="9.140625" customWidth="1"/>
    <col min="3" max="3" width="19" bestFit="1" customWidth="1"/>
    <col min="4" max="4" width="16.85546875" customWidth="1"/>
    <col min="5" max="5" width="33.42578125" customWidth="1"/>
    <col min="7" max="7" width="16.28515625" customWidth="1"/>
    <col min="8" max="8" width="22.7109375" customWidth="1"/>
    <col min="9" max="9" width="13.42578125" bestFit="1" customWidth="1"/>
    <col min="10" max="10" width="27.7109375" customWidth="1"/>
    <col min="11" max="11" width="53.42578125" customWidth="1"/>
  </cols>
  <sheetData>
    <row r="1" spans="1:11" ht="26.25">
      <c r="A1" s="18" t="s">
        <v>11</v>
      </c>
      <c r="B1" s="30" t="s">
        <v>13</v>
      </c>
      <c r="C1" s="30" t="s">
        <v>15</v>
      </c>
    </row>
    <row r="2" spans="1:11" ht="75" customHeight="1">
      <c r="A2" s="220" t="s">
        <v>12</v>
      </c>
      <c r="B2" s="220"/>
      <c r="C2" s="220"/>
      <c r="D2" s="220"/>
    </row>
    <row r="3" spans="1:11" s="95" customFormat="1">
      <c r="A3" s="93" t="s">
        <v>0</v>
      </c>
      <c r="B3" s="93" t="s">
        <v>4</v>
      </c>
      <c r="C3" s="93" t="s">
        <v>3</v>
      </c>
      <c r="D3" s="93" t="s">
        <v>2</v>
      </c>
      <c r="E3" s="93" t="s">
        <v>1</v>
      </c>
      <c r="F3" s="93" t="s">
        <v>7</v>
      </c>
      <c r="G3" s="93" t="s">
        <v>8</v>
      </c>
      <c r="H3" s="93" t="s">
        <v>6</v>
      </c>
      <c r="I3" s="93" t="s">
        <v>5</v>
      </c>
      <c r="J3" s="94" t="s">
        <v>10</v>
      </c>
      <c r="K3" s="94" t="s">
        <v>9</v>
      </c>
    </row>
    <row r="4" spans="1:11" s="95" customFormat="1">
      <c r="A4" s="96" t="s">
        <v>171</v>
      </c>
      <c r="B4" s="97">
        <v>1</v>
      </c>
      <c r="C4" s="98" t="s">
        <v>21</v>
      </c>
      <c r="D4" s="99">
        <v>1602</v>
      </c>
      <c r="E4" s="100" t="s">
        <v>172</v>
      </c>
      <c r="F4" s="101">
        <v>3.9</v>
      </c>
      <c r="G4" s="101">
        <f>B4*F4</f>
        <v>3.9</v>
      </c>
      <c r="H4" s="102"/>
      <c r="I4" s="102"/>
      <c r="J4" s="95" t="s">
        <v>173</v>
      </c>
    </row>
    <row r="5" spans="1:11" s="95" customFormat="1">
      <c r="A5" s="96" t="s">
        <v>174</v>
      </c>
      <c r="B5" s="97">
        <v>1</v>
      </c>
      <c r="C5" s="98" t="s">
        <v>21</v>
      </c>
      <c r="D5" s="99">
        <v>888</v>
      </c>
      <c r="E5" s="100" t="s">
        <v>175</v>
      </c>
      <c r="F5" s="101">
        <v>12.9</v>
      </c>
      <c r="G5" s="101">
        <f t="shared" ref="G5:G30" si="0">B5*F5</f>
        <v>12.9</v>
      </c>
      <c r="H5" s="102"/>
      <c r="I5" s="102"/>
      <c r="J5" s="95" t="s">
        <v>173</v>
      </c>
    </row>
    <row r="6" spans="1:11" s="95" customFormat="1">
      <c r="A6" s="96" t="s">
        <v>176</v>
      </c>
      <c r="B6" s="97">
        <v>1</v>
      </c>
      <c r="C6" s="98" t="s">
        <v>21</v>
      </c>
      <c r="D6" s="99">
        <v>1000</v>
      </c>
      <c r="E6" s="100" t="s">
        <v>80</v>
      </c>
      <c r="F6" s="101">
        <v>14.7</v>
      </c>
      <c r="G6" s="101">
        <f t="shared" si="0"/>
        <v>14.7</v>
      </c>
      <c r="H6" s="102"/>
      <c r="I6" s="102"/>
      <c r="J6" s="95" t="s">
        <v>173</v>
      </c>
    </row>
    <row r="7" spans="1:11" s="95" customFormat="1">
      <c r="A7" s="96" t="s">
        <v>177</v>
      </c>
      <c r="B7" s="97">
        <v>1</v>
      </c>
      <c r="C7" s="98" t="s">
        <v>21</v>
      </c>
      <c r="D7" s="99">
        <v>1400</v>
      </c>
      <c r="E7" s="100" t="s">
        <v>84</v>
      </c>
      <c r="F7" s="101">
        <v>3.95</v>
      </c>
      <c r="G7" s="101">
        <f t="shared" si="0"/>
        <v>3.95</v>
      </c>
      <c r="H7" s="102"/>
      <c r="I7" s="102"/>
      <c r="J7" s="95" t="s">
        <v>173</v>
      </c>
    </row>
    <row r="8" spans="1:11" s="95" customFormat="1">
      <c r="A8" s="96" t="s">
        <v>178</v>
      </c>
      <c r="B8" s="97">
        <v>1</v>
      </c>
      <c r="C8" s="98" t="s">
        <v>21</v>
      </c>
      <c r="D8" s="99">
        <v>1006</v>
      </c>
      <c r="E8" s="100" t="s">
        <v>82</v>
      </c>
      <c r="F8" s="101">
        <v>5.9</v>
      </c>
      <c r="G8" s="101">
        <f t="shared" si="0"/>
        <v>5.9</v>
      </c>
      <c r="H8" s="102"/>
      <c r="I8" s="102"/>
      <c r="J8" s="95" t="s">
        <v>173</v>
      </c>
    </row>
    <row r="9" spans="1:11" s="95" customFormat="1">
      <c r="A9" s="96" t="s">
        <v>179</v>
      </c>
      <c r="B9" s="97">
        <v>1</v>
      </c>
      <c r="C9" s="98" t="s">
        <v>21</v>
      </c>
      <c r="D9" s="99">
        <v>1103</v>
      </c>
      <c r="E9" s="100" t="s">
        <v>180</v>
      </c>
      <c r="F9" s="101">
        <v>1.9</v>
      </c>
      <c r="G9" s="101">
        <f t="shared" si="0"/>
        <v>1.9</v>
      </c>
      <c r="H9" s="102"/>
      <c r="I9" s="102"/>
      <c r="J9" s="95" t="s">
        <v>173</v>
      </c>
    </row>
    <row r="10" spans="1:11" s="95" customFormat="1">
      <c r="A10" s="96" t="s">
        <v>181</v>
      </c>
      <c r="B10" s="97">
        <v>1</v>
      </c>
      <c r="C10" s="98" t="s">
        <v>21</v>
      </c>
      <c r="D10" s="99">
        <v>1410</v>
      </c>
      <c r="E10" s="100" t="s">
        <v>90</v>
      </c>
      <c r="F10" s="101">
        <v>4.9000000000000004</v>
      </c>
      <c r="G10" s="101">
        <f t="shared" si="0"/>
        <v>4.9000000000000004</v>
      </c>
      <c r="H10" s="102"/>
      <c r="I10" s="102"/>
      <c r="J10" s="95" t="s">
        <v>173</v>
      </c>
    </row>
    <row r="11" spans="1:11" s="95" customFormat="1">
      <c r="A11" s="96" t="s">
        <v>182</v>
      </c>
      <c r="B11" s="97">
        <v>3</v>
      </c>
      <c r="C11" s="98" t="s">
        <v>21</v>
      </c>
      <c r="D11" s="99">
        <v>2207</v>
      </c>
      <c r="E11" s="100" t="s">
        <v>183</v>
      </c>
      <c r="F11" s="101">
        <v>1.4</v>
      </c>
      <c r="G11" s="101">
        <f t="shared" si="0"/>
        <v>4.1999999999999993</v>
      </c>
      <c r="H11" s="102"/>
      <c r="I11" s="102"/>
    </row>
    <row r="12" spans="1:11" s="95" customFormat="1">
      <c r="A12" s="103" t="s">
        <v>184</v>
      </c>
      <c r="B12" s="97">
        <v>1</v>
      </c>
      <c r="C12" s="98" t="s">
        <v>21</v>
      </c>
      <c r="D12" s="99">
        <v>136</v>
      </c>
      <c r="E12" s="100" t="s">
        <v>185</v>
      </c>
      <c r="F12" s="101">
        <v>59.9</v>
      </c>
      <c r="G12" s="101">
        <f t="shared" si="0"/>
        <v>59.9</v>
      </c>
      <c r="H12" s="102"/>
      <c r="I12" s="102"/>
      <c r="J12" s="104" t="s">
        <v>186</v>
      </c>
    </row>
    <row r="13" spans="1:11" s="95" customFormat="1">
      <c r="A13" s="105" t="s">
        <v>187</v>
      </c>
      <c r="B13" s="106">
        <v>3</v>
      </c>
      <c r="C13" s="98" t="s">
        <v>21</v>
      </c>
      <c r="D13" s="99">
        <v>1103</v>
      </c>
      <c r="E13" s="100" t="s">
        <v>180</v>
      </c>
      <c r="F13" s="101">
        <v>1.9</v>
      </c>
      <c r="G13" s="101">
        <f t="shared" si="0"/>
        <v>5.6999999999999993</v>
      </c>
      <c r="H13" s="102"/>
      <c r="I13" s="102"/>
      <c r="J13" s="104" t="s">
        <v>186</v>
      </c>
    </row>
    <row r="14" spans="1:11" s="95" customFormat="1">
      <c r="A14" s="105" t="s">
        <v>188</v>
      </c>
      <c r="B14" s="97">
        <v>1</v>
      </c>
      <c r="C14" s="98" t="s">
        <v>86</v>
      </c>
      <c r="D14" s="99" t="s">
        <v>189</v>
      </c>
      <c r="E14" s="100" t="s">
        <v>190</v>
      </c>
      <c r="F14" s="101">
        <v>9.9499999999999993</v>
      </c>
      <c r="G14" s="101">
        <f t="shared" si="0"/>
        <v>9.9499999999999993</v>
      </c>
      <c r="H14" s="102"/>
      <c r="I14" s="102"/>
      <c r="J14" s="104" t="s">
        <v>186</v>
      </c>
    </row>
    <row r="15" spans="1:11" s="95" customFormat="1">
      <c r="A15" s="105" t="s">
        <v>191</v>
      </c>
      <c r="B15" s="97">
        <v>1</v>
      </c>
      <c r="C15" s="98" t="s">
        <v>86</v>
      </c>
      <c r="D15" s="99" t="s">
        <v>192</v>
      </c>
      <c r="E15" s="100" t="s">
        <v>193</v>
      </c>
      <c r="F15" s="101">
        <v>6.99</v>
      </c>
      <c r="G15" s="101">
        <f t="shared" si="0"/>
        <v>6.99</v>
      </c>
      <c r="H15" s="102"/>
      <c r="I15" s="102"/>
      <c r="J15" s="104" t="s">
        <v>186</v>
      </c>
    </row>
    <row r="16" spans="1:11" s="95" customFormat="1">
      <c r="A16" s="105" t="s">
        <v>194</v>
      </c>
      <c r="B16" s="97">
        <v>1</v>
      </c>
      <c r="C16" s="98" t="s">
        <v>86</v>
      </c>
      <c r="D16" s="99" t="s">
        <v>195</v>
      </c>
      <c r="E16" s="107" t="s">
        <v>196</v>
      </c>
      <c r="F16" s="101">
        <v>1.89</v>
      </c>
      <c r="G16" s="101">
        <f t="shared" si="0"/>
        <v>1.89</v>
      </c>
      <c r="H16" s="102"/>
      <c r="I16" s="102"/>
      <c r="J16" s="104" t="s">
        <v>186</v>
      </c>
    </row>
    <row r="17" spans="1:11" s="95" customFormat="1" ht="12.75" customHeight="1">
      <c r="A17" s="105" t="s">
        <v>197</v>
      </c>
      <c r="B17" s="97">
        <v>3</v>
      </c>
      <c r="C17" s="98" t="s">
        <v>86</v>
      </c>
      <c r="D17" s="99" t="s">
        <v>198</v>
      </c>
      <c r="E17" s="107" t="s">
        <v>199</v>
      </c>
      <c r="F17" s="101">
        <v>1.19</v>
      </c>
      <c r="G17" s="101">
        <f t="shared" si="0"/>
        <v>3.57</v>
      </c>
      <c r="H17" s="102"/>
      <c r="I17" s="102"/>
      <c r="J17" s="104" t="s">
        <v>186</v>
      </c>
    </row>
    <row r="18" spans="1:11" s="95" customFormat="1">
      <c r="A18" s="105" t="s">
        <v>200</v>
      </c>
      <c r="B18" s="97">
        <v>1</v>
      </c>
      <c r="C18" s="98" t="s">
        <v>24</v>
      </c>
      <c r="D18" s="99" t="s">
        <v>201</v>
      </c>
      <c r="E18" s="100" t="s">
        <v>202</v>
      </c>
      <c r="F18" s="101">
        <v>3.5</v>
      </c>
      <c r="G18" s="101">
        <f t="shared" si="0"/>
        <v>3.5</v>
      </c>
      <c r="H18" s="102"/>
      <c r="I18" s="102"/>
      <c r="J18" s="104" t="s">
        <v>186</v>
      </c>
    </row>
    <row r="19" spans="1:11" s="95" customFormat="1">
      <c r="A19" s="105" t="s">
        <v>203</v>
      </c>
      <c r="B19" s="97">
        <v>1</v>
      </c>
      <c r="C19" s="98" t="s">
        <v>24</v>
      </c>
      <c r="D19" s="99" t="s">
        <v>204</v>
      </c>
      <c r="E19" s="100" t="s">
        <v>205</v>
      </c>
      <c r="F19" s="101">
        <v>4.8</v>
      </c>
      <c r="G19" s="101">
        <f t="shared" si="0"/>
        <v>4.8</v>
      </c>
      <c r="H19" s="102"/>
      <c r="I19" s="102"/>
      <c r="J19" s="104" t="s">
        <v>186</v>
      </c>
    </row>
    <row r="20" spans="1:11" s="95" customFormat="1">
      <c r="A20" s="105" t="s">
        <v>206</v>
      </c>
      <c r="B20" s="106">
        <v>1</v>
      </c>
      <c r="C20" s="98" t="s">
        <v>24</v>
      </c>
      <c r="D20" s="99" t="s">
        <v>207</v>
      </c>
      <c r="E20" s="100" t="s">
        <v>208</v>
      </c>
      <c r="F20" s="101">
        <v>2.15</v>
      </c>
      <c r="G20" s="101">
        <f t="shared" si="0"/>
        <v>2.15</v>
      </c>
      <c r="H20" s="102"/>
      <c r="I20" s="102"/>
      <c r="J20" s="104" t="s">
        <v>186</v>
      </c>
    </row>
    <row r="21" spans="1:11" s="95" customFormat="1">
      <c r="A21" s="105" t="s">
        <v>209</v>
      </c>
      <c r="B21" s="97">
        <v>3</v>
      </c>
      <c r="C21" s="98" t="s">
        <v>144</v>
      </c>
      <c r="D21" s="99" t="s">
        <v>210</v>
      </c>
      <c r="E21" s="100" t="s">
        <v>211</v>
      </c>
      <c r="F21" s="101">
        <v>0.32</v>
      </c>
      <c r="G21" s="101">
        <f t="shared" si="0"/>
        <v>0.96</v>
      </c>
      <c r="H21" s="102"/>
      <c r="I21" s="102"/>
      <c r="J21" s="104" t="s">
        <v>186</v>
      </c>
    </row>
    <row r="22" spans="1:11" s="95" customFormat="1">
      <c r="A22" s="105" t="s">
        <v>212</v>
      </c>
      <c r="B22" s="97">
        <v>6</v>
      </c>
      <c r="C22" s="98" t="s">
        <v>144</v>
      </c>
      <c r="D22" s="99" t="s">
        <v>213</v>
      </c>
      <c r="E22" s="100" t="s">
        <v>214</v>
      </c>
      <c r="F22" s="101">
        <v>0.64</v>
      </c>
      <c r="G22" s="101">
        <f t="shared" si="0"/>
        <v>3.84</v>
      </c>
      <c r="H22" s="102"/>
      <c r="I22" s="102"/>
      <c r="J22" s="104" t="s">
        <v>186</v>
      </c>
    </row>
    <row r="23" spans="1:11" s="95" customFormat="1">
      <c r="A23" s="105" t="s">
        <v>215</v>
      </c>
      <c r="B23" s="97">
        <v>4</v>
      </c>
      <c r="C23" s="98" t="s">
        <v>144</v>
      </c>
      <c r="D23" s="99" t="s">
        <v>216</v>
      </c>
      <c r="E23" s="100" t="s">
        <v>217</v>
      </c>
      <c r="F23" s="101">
        <v>0.71</v>
      </c>
      <c r="G23" s="101">
        <f t="shared" si="0"/>
        <v>2.84</v>
      </c>
      <c r="H23" s="102"/>
      <c r="I23" s="102"/>
      <c r="J23" s="104" t="s">
        <v>186</v>
      </c>
    </row>
    <row r="24" spans="1:11" s="95" customFormat="1">
      <c r="A24" s="105" t="s">
        <v>218</v>
      </c>
      <c r="B24" s="97">
        <v>5</v>
      </c>
      <c r="C24" s="98" t="s">
        <v>144</v>
      </c>
      <c r="D24" s="99" t="s">
        <v>219</v>
      </c>
      <c r="E24" s="100" t="s">
        <v>220</v>
      </c>
      <c r="F24" s="101">
        <v>0.92</v>
      </c>
      <c r="G24" s="101">
        <f t="shared" si="0"/>
        <v>4.6000000000000005</v>
      </c>
      <c r="H24" s="102"/>
      <c r="I24" s="102"/>
      <c r="J24" s="104" t="s">
        <v>186</v>
      </c>
    </row>
    <row r="25" spans="1:11" s="95" customFormat="1">
      <c r="A25" s="105" t="s">
        <v>221</v>
      </c>
      <c r="B25" s="106">
        <v>1</v>
      </c>
      <c r="C25" s="98" t="s">
        <v>144</v>
      </c>
      <c r="D25" s="99">
        <v>1244443</v>
      </c>
      <c r="E25" s="100" t="s">
        <v>222</v>
      </c>
      <c r="F25" s="101">
        <v>6.38</v>
      </c>
      <c r="G25" s="101">
        <f t="shared" si="0"/>
        <v>6.38</v>
      </c>
      <c r="H25" s="102"/>
      <c r="I25" s="102"/>
      <c r="J25" s="104" t="s">
        <v>186</v>
      </c>
    </row>
    <row r="26" spans="1:11" s="95" customFormat="1">
      <c r="A26" s="105" t="s">
        <v>223</v>
      </c>
      <c r="B26" s="97">
        <v>1</v>
      </c>
      <c r="C26" s="98" t="s">
        <v>120</v>
      </c>
      <c r="D26" s="99" t="s">
        <v>224</v>
      </c>
      <c r="E26" s="107" t="s">
        <v>225</v>
      </c>
      <c r="F26" s="101">
        <v>1.6</v>
      </c>
      <c r="G26" s="101">
        <f t="shared" si="0"/>
        <v>1.6</v>
      </c>
      <c r="H26" s="102"/>
      <c r="I26" s="102"/>
      <c r="J26" s="104" t="s">
        <v>186</v>
      </c>
    </row>
    <row r="27" spans="1:11" s="95" customFormat="1">
      <c r="A27" s="105" t="s">
        <v>226</v>
      </c>
      <c r="B27" s="97">
        <v>5</v>
      </c>
      <c r="C27" s="98" t="s">
        <v>120</v>
      </c>
      <c r="D27" s="99" t="s">
        <v>227</v>
      </c>
      <c r="E27" s="107" t="s">
        <v>228</v>
      </c>
      <c r="F27" s="101">
        <v>0.64</v>
      </c>
      <c r="G27" s="101">
        <f t="shared" si="0"/>
        <v>3.2</v>
      </c>
      <c r="H27" s="102"/>
      <c r="I27" s="102"/>
      <c r="J27" s="104" t="s">
        <v>186</v>
      </c>
    </row>
    <row r="28" spans="1:11" s="95" customFormat="1">
      <c r="A28" s="105" t="s">
        <v>229</v>
      </c>
      <c r="B28" s="97">
        <v>2</v>
      </c>
      <c r="C28" s="98" t="s">
        <v>44</v>
      </c>
      <c r="D28" s="99" t="s">
        <v>230</v>
      </c>
      <c r="E28" s="107" t="s">
        <v>231</v>
      </c>
      <c r="F28" s="101">
        <v>1.35</v>
      </c>
      <c r="G28" s="101">
        <f t="shared" si="0"/>
        <v>2.7</v>
      </c>
      <c r="H28" s="102"/>
      <c r="I28" s="102"/>
      <c r="J28" s="104" t="s">
        <v>186</v>
      </c>
    </row>
    <row r="29" spans="1:11" s="95" customFormat="1">
      <c r="A29" s="108" t="s">
        <v>232</v>
      </c>
      <c r="B29" s="109">
        <v>1</v>
      </c>
      <c r="C29" s="110" t="s">
        <v>21</v>
      </c>
      <c r="D29" s="108">
        <v>1605</v>
      </c>
      <c r="E29" s="100" t="s">
        <v>165</v>
      </c>
      <c r="F29" s="111">
        <v>14.95</v>
      </c>
      <c r="G29" s="101">
        <f t="shared" si="0"/>
        <v>14.95</v>
      </c>
      <c r="H29" s="112"/>
      <c r="I29" s="112"/>
      <c r="J29" s="113"/>
      <c r="K29" s="113"/>
    </row>
    <row r="30" spans="1:11" s="95" customFormat="1">
      <c r="A30" s="114" t="s">
        <v>233</v>
      </c>
      <c r="B30" s="109">
        <v>1</v>
      </c>
      <c r="C30" s="110" t="s">
        <v>21</v>
      </c>
      <c r="D30" s="115">
        <v>1600</v>
      </c>
      <c r="E30" s="100" t="s">
        <v>234</v>
      </c>
      <c r="F30" s="111">
        <v>15.95</v>
      </c>
      <c r="G30" s="101">
        <f t="shared" si="0"/>
        <v>15.95</v>
      </c>
      <c r="H30" s="112"/>
      <c r="I30" s="112"/>
      <c r="J30" s="113" t="s">
        <v>235</v>
      </c>
      <c r="K30" s="113"/>
    </row>
    <row r="31" spans="1:11" s="95" customFormat="1">
      <c r="A31" s="108" t="s">
        <v>236</v>
      </c>
      <c r="B31" s="109">
        <v>1</v>
      </c>
      <c r="C31" s="110" t="s">
        <v>21</v>
      </c>
      <c r="D31" s="108">
        <v>1300</v>
      </c>
      <c r="E31" s="100" t="s">
        <v>237</v>
      </c>
      <c r="F31" s="111">
        <v>5.9</v>
      </c>
      <c r="G31">
        <v>5.9</v>
      </c>
      <c r="H31" s="112"/>
      <c r="I31" s="112"/>
      <c r="J31" s="113" t="s">
        <v>235</v>
      </c>
      <c r="K31" s="113"/>
    </row>
    <row r="32" spans="1:11">
      <c r="A32" s="3"/>
      <c r="B32" s="8"/>
      <c r="C32" s="10"/>
      <c r="D32" s="10"/>
      <c r="E32" s="4"/>
      <c r="F32" s="5"/>
      <c r="G32" s="5"/>
      <c r="H32" s="11"/>
      <c r="I32" s="11"/>
    </row>
    <row r="33" spans="1:9">
      <c r="A33" s="2"/>
      <c r="B33" s="8"/>
      <c r="C33" s="10"/>
      <c r="D33" s="10"/>
      <c r="E33" s="4"/>
      <c r="F33" s="5"/>
      <c r="G33" s="5"/>
      <c r="H33" s="11"/>
      <c r="I33" s="11"/>
    </row>
    <row r="34" spans="1:9">
      <c r="A34" s="3"/>
      <c r="B34" s="8"/>
      <c r="C34" s="10"/>
      <c r="D34" s="10"/>
      <c r="E34" s="4"/>
      <c r="F34" s="5"/>
      <c r="G34" s="5"/>
      <c r="H34" s="11"/>
      <c r="I34" s="11"/>
    </row>
    <row r="35" spans="1:9">
      <c r="A35" s="2"/>
      <c r="B35" s="8"/>
      <c r="C35" s="10"/>
      <c r="D35" s="10"/>
      <c r="E35" s="4"/>
      <c r="F35" s="5"/>
      <c r="G35" s="5"/>
      <c r="H35" s="11"/>
      <c r="I35" s="11"/>
    </row>
    <row r="36" spans="1:9">
      <c r="A36" s="17"/>
      <c r="B36" s="12"/>
      <c r="C36" s="14"/>
      <c r="D36" s="14"/>
      <c r="F36" s="13"/>
      <c r="G36" s="13"/>
      <c r="H36" s="11"/>
      <c r="I36" s="11"/>
    </row>
    <row r="37" spans="1:9">
      <c r="A37" s="17"/>
      <c r="B37" s="12"/>
      <c r="C37" s="14"/>
      <c r="D37" s="14"/>
      <c r="F37" s="13"/>
      <c r="G37" s="13">
        <f>SUBTOTAL(109,Tabelle137[Preis ges.])</f>
        <v>213.71999999999997</v>
      </c>
      <c r="H37" s="15"/>
      <c r="I37" s="15"/>
    </row>
  </sheetData>
  <mergeCells count="1">
    <mergeCell ref="A2:D2"/>
  </mergeCells>
  <conditionalFormatting sqref="H32:I36">
    <cfRule type="containsText" dxfId="44" priority="4" operator="containsText" text="x">
      <formula>NOT(ISERROR(SEARCH("x",H32)))</formula>
    </cfRule>
  </conditionalFormatting>
  <conditionalFormatting sqref="H4:I11">
    <cfRule type="expression" dxfId="43" priority="1" stopIfTrue="1">
      <formula>NOT(ISERROR(SEARCH("x",H4)))</formula>
    </cfRule>
  </conditionalFormatting>
  <conditionalFormatting sqref="H12:I28">
    <cfRule type="expression" dxfId="42" priority="2" stopIfTrue="1">
      <formula>NOT(ISERROR(SEARCH("x",H12)))</formula>
    </cfRule>
  </conditionalFormatting>
  <conditionalFormatting sqref="H29:I31">
    <cfRule type="expression" dxfId="41" priority="3" stopIfTrue="1">
      <formula>NOT(ISERROR(SEARCH("x",H29)))</formula>
    </cfRule>
  </conditionalFormatting>
  <dataValidations count="1">
    <dataValidation type="list" allowBlank="1" showInputMessage="1" showErrorMessage="1" sqref="C4:C31 IY4:IY31 SU4:SU31 ACQ4:ACQ31 AMM4:AMM31 AWI4:AWI31 BGE4:BGE31 BQA4:BQA31 BZW4:BZW31 CJS4:CJS31 CTO4:CTO31 DDK4:DDK31 DNG4:DNG31 DXC4:DXC31 EGY4:EGY31 EQU4:EQU31 FAQ4:FAQ31 FKM4:FKM31 FUI4:FUI31 GEE4:GEE31 GOA4:GOA31 GXW4:GXW31 HHS4:HHS31 HRO4:HRO31 IBK4:IBK31 ILG4:ILG31 IVC4:IVC31 JEY4:JEY31 JOU4:JOU31 JYQ4:JYQ31 KIM4:KIM31 KSI4:KSI31 LCE4:LCE31 LMA4:LMA31 LVW4:LVW31 MFS4:MFS31 MPO4:MPO31 MZK4:MZK31 NJG4:NJG31 NTC4:NTC31 OCY4:OCY31 OMU4:OMU31 OWQ4:OWQ31 PGM4:PGM31 PQI4:PQI31 QAE4:QAE31 QKA4:QKA31 QTW4:QTW31 RDS4:RDS31 RNO4:RNO31 RXK4:RXK31 SHG4:SHG31 SRC4:SRC31 TAY4:TAY31 TKU4:TKU31 TUQ4:TUQ31 UEM4:UEM31 UOI4:UOI31 UYE4:UYE31 VIA4:VIA31 VRW4:VRW31 WBS4:WBS31 WLO4:WLO31 WVK4:WVK31">
      <formula1>$C$3:$C$9</formula1>
      <formula2>0</formula2>
    </dataValidation>
  </dataValidations>
  <hyperlinks>
    <hyperlink ref="E14" r:id="rId1"/>
    <hyperlink ref="E30" r:id="rId2"/>
  </hyperlinks>
  <pageMargins left="0.7" right="0.7" top="0.78740157499999996" bottom="0.78740157499999996" header="0.3" footer="0.3"/>
  <pageSetup paperSize="9" orientation="portrait"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Gesamt</vt:lpstr>
      <vt:lpstr>Ein-Ausgabe</vt:lpstr>
      <vt:lpstr>Mechanik</vt:lpstr>
      <vt:lpstr>Elektrik</vt:lpstr>
      <vt:lpstr>Software</vt:lpstr>
      <vt:lpstr>Sensorik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Jatsch</dc:creator>
  <cp:lastModifiedBy>Andreas Mertke</cp:lastModifiedBy>
  <cp:lastPrinted>2016-10-10T17:09:26Z</cp:lastPrinted>
  <dcterms:created xsi:type="dcterms:W3CDTF">2012-05-22T11:47:42Z</dcterms:created>
  <dcterms:modified xsi:type="dcterms:W3CDTF">2016-11-09T12:43:59Z</dcterms:modified>
</cp:coreProperties>
</file>